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<sst xmlns="http://schemas.openxmlformats.org/spreadsheetml/2006/main" count="6316" uniqueCount="2914">
  <si>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</si>
  <si>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</si>
  <si>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</si>
  <si>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</si>
  <si>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</si>
  <si>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</si>
  <si>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</si>
  <si>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</si>
  <si>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</si>
  <si>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</si>
  <si>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</si>
  <si>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</si>
  <si>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</si>
  <si>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</si>
  <si>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</si>
  <si>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</si>
  <si>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</si>
  <si>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</si>
  <si>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</si>
  <si>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</si>
  <si>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</si>
  <si>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</si>
  <si>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</si>
  <si>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</si>
  <si>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</si>
  <si>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</si>
  <si>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</si>
  <si>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</si>
  <si>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</si>
  <si>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</si>
  <si>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</si>
  <si>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</si>
  <si>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</si>
  <si>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</si>
  <si>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</si>
  <si>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</si>
  <si>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</si>
  <si>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</si>
  <si>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</si>
  <si>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</si>
  <si>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</si>
  <si>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</si>
  <si>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</si>
  <si>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</si>
  <si>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</si>
  <si>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</si>
  <si>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</si>
  <si>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</si>
  <si>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</si>
  <si>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</si>
  <si>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</si>
  <si>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</si>
  <si>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</si>
  <si>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</si>
  <si>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</si>
  <si>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</si>
  <si>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</si>
  <si>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</si>
  <si>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</si>
  <si>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</si>
  <si>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</si>
  <si>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</si>
  <si>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</si>
  <si>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</si>
  <si>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</si>
  <si>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</si>
  <si>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</si>
  <si>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</si>
  <si>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</si>
  <si>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</si>
  <si>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</si>
  <si>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</si>
  <si>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</si>
  <si>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</si>
  <si>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</si>
  <si>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</si>
  <si>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</si>
  <si>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</si>
  <si>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</si>
  <si>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</si>
  <si>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</si>
  <si>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</si>
  <si>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</si>
  <si>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</si>
  <si>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</si>
  <si>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</si>
  <si>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</si>
  <si>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</si>
  <si>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</si>
  <si>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</si>
  <si>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</si>
  <si>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</si>
  <si>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</si>
  <si>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</si>
  <si>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</si>
  <si>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</si>
  <si>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</si>
  <si>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</si>
  <si>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</si>
  <si>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</si>
  <si>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</si>
  <si>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</si>
  <si>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</si>
  <si>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</si>
  <si>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</si>
  <si>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</si>
  <si>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</si>
  <si>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</si>
  <si>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</si>
  <si>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</si>
  <si>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</si>
  <si>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</si>
  <si>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</si>
  <si>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</si>
  <si>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</si>
  <si>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</si>
  <si>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</si>
  <si>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</si>
  <si>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</si>
  <si>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</si>
  <si>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</si>
  <si>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</si>
  <si>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</si>
  <si>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</si>
  <si>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</si>
  <si>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</si>
  <si>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</si>
  <si>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</si>
  <si>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</si>
  <si>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</si>
  <si>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</si>
  <si>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</si>
  <si>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</si>
  <si>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</si>
  <si>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</si>
  <si>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</si>
  <si>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</si>
  <si>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</si>
  <si>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</si>
  <si>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</si>
  <si>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</si>
  <si>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</si>
  <si>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</si>
  <si>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</si>
  <si>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</si>
  <si>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</si>
  <si>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</si>
  <si>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</si>
  <si>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</si>
  <si>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</si>
  <si>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</si>
  <si>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</si>
  <si>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</si>
  <si>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</si>
  <si>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</si>
  <si>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</si>
  <si>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</si>
  <si>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</si>
  <si>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</si>
  <si>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</si>
  <si>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</si>
  <si>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</si>
  <si>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</si>
  <si>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</si>
  <si>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</si>
  <si>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</si>
  <si>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</si>
  <si>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</si>
  <si>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</si>
  <si>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</si>
  <si>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</si>
  <si>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</si>
  <si>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</si>
  <si>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</si>
  <si>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</si>
  <si>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</si>
  <si>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</si>
  <si>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</si>
  <si>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</si>
  <si>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</si>
  <si>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</si>
  <si>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</si>
  <si>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</si>
  <si>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</si>
  <si>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</si>
  <si>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</si>
  <si>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</si>
  <si>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</si>
  <si>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</si>
  <si>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</si>
  <si>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</si>
  <si>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</si>
  <si>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</si>
  <si>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</si>
  <si>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</si>
  <si>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</si>
  <si>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</si>
  <si>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</si>
  <si>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</si>
  <si>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</si>
  <si>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</si>
  <si>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</si>
  <si>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</si>
  <si>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</si>
  <si>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</si>
  <si>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</si>
  <si>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</si>
  <si>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</si>
  <si>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</si>
  <si>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</si>
  <si>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</si>
  <si>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</si>
  <si>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</si>
  <si>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</si>
  <si>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</si>
  <si>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</si>
  <si>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</si>
  <si>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</si>
  <si>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</si>
  <si>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</si>
  <si>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</si>
  <si>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</si>
  <si>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</si>
  <si>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</si>
  <si>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</si>
  <si>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</si>
  <si>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</si>
  <si>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</si>
  <si>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</si>
  <si>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</si>
  <si>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</si>
  <si>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</si>
  <si>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</si>
  <si>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</si>
  <si>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</si>
  <si>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</si>
  <si>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</si>
  <si>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</si>
  <si>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</si>
  <si>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</si>
  <si>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</si>
  <si>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</si>
  <si>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</si>
  <si>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</si>
  <si>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</si>
  <si>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</si>
  <si>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</si>
  <si>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</si>
  <si>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</si>
  <si>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</si>
  <si>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</si>
  <si>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</si>
  <si>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</si>
  <si>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</si>
  <si>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</si>
  <si>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</si>
  <si>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</si>
  <si>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</si>
  <si>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</si>
  <si>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</si>
  <si>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</si>
  <si>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</si>
  <si>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</si>
  <si>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</si>
  <si>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</si>
  <si>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</si>
  <si>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</si>
  <si>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</si>
  <si>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</si>
  <si>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</si>
  <si>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</si>
  <si>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</si>
  <si>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</si>
  <si>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</si>
  <si>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</si>
  <si>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</si>
  <si>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</si>
  <si>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</si>
  <si>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</si>
  <si>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</si>
  <si>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</si>
  <si>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</si>
  <si>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</si>
  <si>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</si>
  <si>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</si>
  <si>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</si>
  <si>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</si>
  <si>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</si>
  <si>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</si>
  <si>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</si>
  <si>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</si>
  <si>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</si>
  <si>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</si>
  <si>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</si>
  <si>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</si>
  <si>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</si>
  <si>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</si>
  <si>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</si>
  <si>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</si>
  <si>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</si>
  <si>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</si>
  <si>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</si>
  <si>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</si>
  <si>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</si>
  <si>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</si>
  <si>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</si>
  <si>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</si>
  <si>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</si>
  <si>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</si>
  <si>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</si>
  <si>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</si>
  <si>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</si>
  <si>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</si>
  <si>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</si>
  <si>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</si>
  <si>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</si>
  <si>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</si>
  <si>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</si>
  <si>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</si>
  <si>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</si>
  <si>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</si>
  <si>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</si>
  <si>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</si>
  <si>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</si>
  <si>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</si>
  <si>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</si>
  <si>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</si>
  <si>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</si>
  <si>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</si>
  <si>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</si>
  <si>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</si>
  <si>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</si>
  <si>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</si>
  <si>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</si>
  <si>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</si>
  <si>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</si>
  <si>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</si>
  <si>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</si>
  <si>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</si>
  <si>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</si>
  <si>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</si>
  <si>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</si>
  <si>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</si>
  <si>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</si>
  <si>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</si>
  <si>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</si>
  <si>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</si>
  <si>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</si>
  <si>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</si>
  <si>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</si>
  <si>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</si>
  <si>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</si>
  <si>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</si>
  <si>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</si>
  <si>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</si>
  <si>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</si>
  <si>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</si>
  <si>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</si>
  <si>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</si>
  <si>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</si>
  <si>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</si>
  <si>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</si>
  <si>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</si>
  <si>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</si>
  <si>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</si>
  <si>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</si>
  <si>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</si>
  <si>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</si>
  <si>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</si>
  <si>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</si>
  <si>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</si>
  <si>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</si>
  <si>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</si>
  <si>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</si>
  <si>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</si>
  <si>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</si>
  <si>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</si>
  <si>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</si>
  <si>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</si>
  <si>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</si>
  <si>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</si>
  <si>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</si>
  <si>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</si>
  <si>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</si>
  <si>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</si>
  <si>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</si>
  <si>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</si>
  <si>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</si>
  <si>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</si>
  <si>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</si>
  <si>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</si>
  <si>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</si>
  <si>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</si>
  <si>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</si>
  <si>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</si>
  <si>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</si>
  <si>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</si>
  <si>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</si>
  <si>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</si>
  <si>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</si>
  <si>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</si>
  <si>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</si>
  <si>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</si>
  <si>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</si>
  <si>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</si>
  <si>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</si>
  <si>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</si>
  <si>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</si>
  <si>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</si>
  <si>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</si>
  <si>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</si>
  <si>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</si>
  <si>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</si>
  <si>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</si>
  <si>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</si>
  <si>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</si>
  <si>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</si>
  <si>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</si>
  <si>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</si>
  <si>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</si>
  <si>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</si>
  <si>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</si>
  <si>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</si>
  <si>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</si>
  <si>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</si>
  <si>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</si>
  <si>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</si>
  <si>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</si>
  <si>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</si>
  <si>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</si>
  <si>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</si>
  <si>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</si>
  <si>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</si>
  <si>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</si>
  <si>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</si>
  <si>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</si>
  <si>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</si>
  <si>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</si>
  <si>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</si>
  <si>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</si>
  <si>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</si>
  <si>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</si>
  <si>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</si>
  <si>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</si>
  <si>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</si>
  <si>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</si>
  <si>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</si>
  <si>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</si>
  <si>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</si>
  <si>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</si>
  <si>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</si>
  <si>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</si>
  <si>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</si>
  <si>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</si>
  <si>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</si>
  <si>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</si>
  <si>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</si>
  <si>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</si>
  <si>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</si>
  <si>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</si>
  <si>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</si>
  <si>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</si>
  <si>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</si>
  <si>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</si>
  <si>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</si>
  <si>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</si>
  <si>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</si>
  <si>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</si>
  <si>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</si>
  <si>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</si>
  <si>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</si>
  <si>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</si>
  <si>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</si>
  <si>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</si>
  <si>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</si>
  <si>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</si>
  <si>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</si>
  <si>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</si>
  <si>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</si>
  <si>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</si>
  <si>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</si>
  <si>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</si>
  <si>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</si>
  <si>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</si>
  <si>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</si>
  <si>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</si>
  <si>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</si>
  <si>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</si>
  <si>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</si>
  <si>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</si>
  <si>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</si>
  <si>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</si>
  <si>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</si>
  <si>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</si>
  <si>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</si>
  <si>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</si>
  <si>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</si>
  <si>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</si>
  <si>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</si>
  <si>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</si>
  <si>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</si>
  <si>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</si>
  <si>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</si>
  <si>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</si>
  <si>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</si>
  <si>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</si>
  <si>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</si>
  <si>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</si>
  <si>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</si>
  <si>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</si>
  <si>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</si>
  <si>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</si>
  <si>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</si>
  <si>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</si>
  <si>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</si>
  <si>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</si>
  <si>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</si>
  <si>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</si>
  <si>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</si>
  <si>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</si>
  <si>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</si>
  <si>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</si>
  <si>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</si>
  <si>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</si>
  <si>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</si>
  <si>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</si>
  <si>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</si>
  <si>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</si>
  <si>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</si>
  <si>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</si>
  <si>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</si>
  <si>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</si>
  <si>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</si>
  <si>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</si>
  <si>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</si>
  <si>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</si>
  <si>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</si>
  <si>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</si>
  <si>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</si>
  <si>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</si>
  <si>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</si>
  <si>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</si>
  <si>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</si>
  <si>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</si>
  <si>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</si>
  <si>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</si>
  <si>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</si>
  <si>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</si>
  <si>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</si>
  <si>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</si>
  <si>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</si>
  <si>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</si>
  <si>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</si>
  <si>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</si>
  <si>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</si>
  <si>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</si>
  <si>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</si>
  <si>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</si>
  <si>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</si>
  <si>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</si>
  <si>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</si>
  <si>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</si>
  <si>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</si>
  <si>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</si>
  <si>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</si>
  <si>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</si>
  <si>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</si>
  <si>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</si>
  <si>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</si>
  <si>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</si>
  <si>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</si>
  <si>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</si>
  <si>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</si>
  <si>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</si>
  <si>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</si>
  <si>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</si>
  <si>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</si>
  <si>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</si>
  <si>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</si>
  <si>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</si>
  <si>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</si>
  <si>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</si>
  <si>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</si>
  <si>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</si>
  <si>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</si>
  <si>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</si>
  <si>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</si>
  <si>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</si>
  <si>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</si>
  <si>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</si>
  <si>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</si>
  <si>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</si>
  <si>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</si>
  <si>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</si>
  <si>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</si>
  <si>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</si>
  <si>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</si>
  <si>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</si>
  <si>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</si>
  <si>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</si>
  <si>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</si>
  <si>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</si>
  <si>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</si>
  <si>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</si>
  <si>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</si>
  <si>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</si>
  <si>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</si>
  <si>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</si>
  <si>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</si>
  <si>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</si>
  <si>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</si>
  <si>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</si>
  <si>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</si>
  <si>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</si>
  <si>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</si>
  <si>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</si>
  <si>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</si>
  <si>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</si>
  <si>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</si>
  <si>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</si>
  <si>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</si>
  <si>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</si>
  <si>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</si>
  <si>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</si>
  <si>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</si>
  <si>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</si>
  <si>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</si>
  <si>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</si>
  <si>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</si>
  <si>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</si>
  <si>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</si>
  <si>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</si>
  <si>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</si>
  <si>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</si>
  <si>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</si>
  <si>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</si>
  <si>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</si>
  <si>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</si>
  <si>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</si>
  <si>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</si>
  <si>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</si>
  <si>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</si>
  <si>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</si>
  <si>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</si>
  <si>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</si>
  <si>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</si>
  <si>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</si>
  <si>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</si>
  <si>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</si>
  <si>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</si>
  <si>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</si>
  <si>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</si>
  <si>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</si>
  <si>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</si>
  <si>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</si>
  <si>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</si>
  <si>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</si>
  <si>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</si>
  <si>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</si>
  <si>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</si>
  <si>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</si>
  <si>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</si>
  <si>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</si>
  <si>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</si>
  <si>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</si>
  <si>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</si>
  <si>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</si>
  <si>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</si>
  <si>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</si>
  <si>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</si>
  <si>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</si>
  <si>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</si>
  <si>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</si>
  <si>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</si>
  <si>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</si>
  <si>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</si>
  <si>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</si>
  <si>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</si>
  <si>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</si>
  <si>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</si>
  <si>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</si>
  <si>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</si>
  <si>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</si>
  <si>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</si>
  <si>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</si>
  <si>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</si>
  <si>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</si>
  <si>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</si>
  <si>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</si>
  <si>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</si>
  <si>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</si>
  <si>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</si>
  <si>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</si>
  <si>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</si>
  <si>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</si>
  <si>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</si>
  <si>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</si>
  <si>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</si>
  <si>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</si>
  <si>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</si>
  <si>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</si>
  <si>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</si>
  <si>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</si>
  <si>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</si>
  <si>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</si>
  <si>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</si>
  <si>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</si>
  <si>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</si>
  <si>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</si>
  <si>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</si>
  <si>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</si>
  <si>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</si>
  <si>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</si>
  <si>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</si>
  <si>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</si>
  <si>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</si>
  <si>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</si>
  <si>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</si>
  <si>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</si>
  <si>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</si>
  <si>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</si>
  <si>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</si>
  <si>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</si>
  <si>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</si>
  <si>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</si>
  <si>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</si>
  <si>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</si>
  <si>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</si>
  <si>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</si>
  <si>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</si>
  <si>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</si>
  <si>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</si>
  <si>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</si>
  <si>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</si>
  <si>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</si>
  <si>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</si>
  <si>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</si>
  <si>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</si>
  <si>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</si>
  <si>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</si>
  <si>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</si>
  <si>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</si>
  <si>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</si>
  <si>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</si>
  <si>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</si>
  <si>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</si>
  <si>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</si>
  <si>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</si>
  <si>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</si>
  <si>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</si>
  <si>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</si>
  <si>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</si>
  <si>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</si>
  <si>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</si>
  <si>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</si>
  <si>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</si>
  <si>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</si>
  <si>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</si>
  <si>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</si>
  <si>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</si>
  <si>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</si>
  <si>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</si>
  <si>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</si>
  <si>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</si>
  <si>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</si>
  <si>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</si>
  <si>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</si>
  <si>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</si>
  <si>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</si>
  <si>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</si>
  <si>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</si>
  <si>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</si>
  <si>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</si>
  <si>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</si>
  <si>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</si>
  <si>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</si>
  <si>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</si>
  <si>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</si>
  <si>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</si>
  <si>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</si>
  <si>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</si>
  <si>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</si>
  <si>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</si>
  <si>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</si>
  <si>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</si>
  <si>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</si>
  <si>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</si>
  <si>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</si>
  <si>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</si>
  <si>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</si>
  <si>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</si>
  <si>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</si>
  <si>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</si>
  <si>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</si>
  <si>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</si>
  <si>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</si>
  <si>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</si>
  <si>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</si>
  <si>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</si>
  <si>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</si>
  <si>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</si>
  <si>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</si>
  <si>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</si>
  <si>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</si>
  <si>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</si>
  <si>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</si>
  <si>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</si>
  <si>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</si>
  <si>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</si>
  <si>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</si>
  <si>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</si>
  <si>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</si>
  <si>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</si>
  <si>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</si>
  <si>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</si>
  <si>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</si>
  <si>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</si>
  <si>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</si>
  <si>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</si>
  <si>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</si>
  <si>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</si>
  <si>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</si>
  <si>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</si>
  <si>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</si>
  <si>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</si>
  <si>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</si>
  <si>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</si>
  <si>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</si>
  <si>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</si>
  <si>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</si>
  <si>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</si>
  <si>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</si>
  <si>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</si>
  <si>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</si>
  <si>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</si>
  <si>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</si>
  <si>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</si>
  <si>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</si>
  <si>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</si>
  <si>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</si>
  <si>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</si>
  <si>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</si>
  <si>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</si>
  <si>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</si>
  <si>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</si>
  <si>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</si>
  <si>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</si>
  <si>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</si>
  <si>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</si>
  <si>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</si>
  <si>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</si>
  <si>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</si>
  <si>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</si>
  <si>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</si>
  <si>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</si>
  <si>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</si>
  <si>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</si>
  <si>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</si>
  <si>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</si>
  <si>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</si>
  <si>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</si>
  <si>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</si>
  <si>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</si>
  <si>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</si>
  <si>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</si>
  <si>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</si>
  <si>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</si>
  <si>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</si>
  <si>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</si>
  <si>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</si>
  <si>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</si>
  <si>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</si>
  <si>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</si>
  <si>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</si>
  <si>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</si>
  <si>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</si>
  <si>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</si>
  <si>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</si>
  <si>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</si>
  <si>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</si>
  <si>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</si>
  <si>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</si>
  <si>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</si>
  <si>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</si>
  <si>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</si>
  <si>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</si>
  <si>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</si>
  <si>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</si>
  <si>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</si>
  <si>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</si>
  <si>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</si>
  <si>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</si>
  <si>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</si>
  <si>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</si>
  <si>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</si>
  <si>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</si>
  <si>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</si>
  <si>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</si>
  <si>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</si>
  <si>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</si>
  <si>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</si>
  <si>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</si>
  <si>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</si>
  <si>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</si>
  <si>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</si>
  <si>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</si>
  <si>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</si>
  <si>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</si>
  <si>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</si>
  <si>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</si>
  <si>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</si>
  <si>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</si>
  <si>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</si>
  <si>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</si>
  <si>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</si>
  <si>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</si>
  <si>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</si>
  <si>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</si>
  <si>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</si>
  <si>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</si>
  <si>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</si>
  <si>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</si>
  <si>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</si>
  <si>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</si>
  <si>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</si>
  <si>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</si>
  <si>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</si>
  <si>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</si>
  <si>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</si>
  <si>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</si>
  <si>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</si>
  <si>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</si>
  <si>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</si>
  <si>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</si>
  <si>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</si>
  <si>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</si>
  <si>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</si>
  <si>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</si>
  <si>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</si>
  <si>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</si>
  <si>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</si>
  <si>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</si>
  <si>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</si>
  <si>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</si>
  <si>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</si>
  <si>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</si>
  <si>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</si>
  <si>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</si>
  <si>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</si>
  <si>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</si>
  <si>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</si>
  <si>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</si>
  <si>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</si>
  <si>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</si>
  <si>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</si>
  <si>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</si>
  <si>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</si>
  <si>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</si>
  <si>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</si>
  <si>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</si>
  <si>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</si>
  <si>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</si>
  <si>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</si>
  <si>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</si>
  <si>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</si>
  <si>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</si>
  <si>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</si>
  <si>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</si>
  <si>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</si>
  <si>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</si>
  <si>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</si>
  <si>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</si>
  <si>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</si>
  <si>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</si>
  <si>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</si>
  <si>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</si>
  <si>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</si>
  <si>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</si>
  <si>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</si>
  <si>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</si>
  <si>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</si>
  <si>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</si>
  <si>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</si>
  <si>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</si>
  <si>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</si>
  <si>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</si>
  <si>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</si>
  <si>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</si>
  <si>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</si>
  <si>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</si>
  <si>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</si>
  <si>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</si>
  <si>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</si>
  <si>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</si>
  <si>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</si>
  <si>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</si>
  <si>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</si>
  <si>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</si>
  <si>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</si>
  <si>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</si>
  <si>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</si>
  <si>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</si>
  <si>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</si>
  <si>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</si>
  <si>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</si>
  <si>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</si>
  <si>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</si>
  <si>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</si>
  <si>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</si>
  <si>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</si>
  <si>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</si>
  <si>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</si>
  <si>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</si>
  <si>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</si>
  <si>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</si>
  <si>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</si>
  <si>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</si>
  <si>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</si>
  <si>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</si>
  <si>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</si>
  <si>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</si>
  <si>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</si>
  <si>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</si>
  <si>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</si>
  <si>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</si>
  <si>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</si>
  <si>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</si>
  <si>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</si>
  <si>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</si>
  <si>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</si>
  <si>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</si>
  <si>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</si>
  <si>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</si>
  <si>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</si>
  <si>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</si>
  <si>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</si>
  <si>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</si>
  <si>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</si>
  <si>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</si>
  <si>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</si>
  <si>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</si>
  <si>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</si>
  <si>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</si>
  <si>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</si>
  <si>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</si>
  <si>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</si>
  <si>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</si>
  <si>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</si>
  <si>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</si>
  <si>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</si>
  <si>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</si>
  <si>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</si>
  <si>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</si>
  <si>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</si>
  <si>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</si>
  <si>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</si>
  <si>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</si>
  <si>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</si>
  <si>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</si>
  <si>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</si>
  <si>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</si>
  <si>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</si>
  <si>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</si>
  <si>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</si>
  <si>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</si>
  <si>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</si>
  <si>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</si>
  <si>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</si>
  <si>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</si>
  <si>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</si>
  <si>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</si>
  <si>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</si>
  <si>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</si>
  <si>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</si>
  <si>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</si>
  <si>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</si>
  <si>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</si>
  <si>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</si>
  <si>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</si>
  <si>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</si>
  <si>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</si>
  <si>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</si>
  <si>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</si>
  <si>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</si>
  <si>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</si>
  <si>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</si>
  <si>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</si>
  <si>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</si>
  <si>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</si>
  <si>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</si>
  <si>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</si>
  <si>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</si>
  <si>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</si>
  <si>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</si>
  <si>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</si>
  <si>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</si>
  <si>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</si>
  <si>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</si>
  <si>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</si>
  <si>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</si>
  <si>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</si>
  <si>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</si>
  <si>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</si>
  <si>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</si>
  <si>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</si>
  <si>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</si>
  <si>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</si>
  <si>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</si>
  <si>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</si>
  <si>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</si>
  <si>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</si>
  <si>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</si>
  <si>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</si>
  <si>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</si>
  <si>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</si>
  <si>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</si>
  <si>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</si>
  <si>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</si>
  <si>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</si>
  <si>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</si>
  <si>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</si>
  <si>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</si>
  <si>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</si>
  <si>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</si>
  <si>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</si>
  <si>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</si>
  <si>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</si>
  <si>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</si>
  <si>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</si>
  <si>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</si>
  <si>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</si>
  <si>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</si>
  <si>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</si>
  <si>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</si>
  <si>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</si>
  <si>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</si>
  <si>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</si>
  <si>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</si>
  <si>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</si>
  <si>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</si>
  <si>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</si>
  <si>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</si>
  <si>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</si>
  <si>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</si>
  <si>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</si>
  <si>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</si>
  <si>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</si>
  <si>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</si>
  <si>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</si>
  <si>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</si>
  <si>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</si>
  <si>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</si>
  <si>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</si>
  <si>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</si>
  <si>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</si>
  <si>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</si>
  <si>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</si>
  <si>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</si>
  <si>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</si>
  <si>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</si>
  <si>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</si>
  <si>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</si>
  <si>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</si>
  <si>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</si>
  <si>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</si>
  <si>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</si>
  <si>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</si>
  <si>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</si>
  <si>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</si>
  <si>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</si>
  <si>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</si>
  <si>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</si>
  <si>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</si>
  <si>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</si>
  <si>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</si>
  <si>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</si>
  <si>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</si>
  <si>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</si>
  <si>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</si>
  <si>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</si>
  <si>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</si>
  <si>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</si>
  <si>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</si>
  <si>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</si>
  <si>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</si>
  <si>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</si>
  <si>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</si>
  <si>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</si>
  <si>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</si>
  <si>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</si>
  <si>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</si>
  <si>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</si>
  <si>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</si>
  <si>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</si>
  <si>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</si>
  <si>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</si>
  <si>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</si>
  <si>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</si>
  <si>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</si>
  <si>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</si>
  <si>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</si>
  <si>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</si>
  <si>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</si>
  <si>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</si>
  <si>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</si>
  <si>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</si>
  <si>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</si>
  <si>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</si>
  <si>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</si>
  <si>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</si>
  <si>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</si>
  <si>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</si>
  <si>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</si>
  <si>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</si>
  <si>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</si>
  <si>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</si>
  <si>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</si>
  <si>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</si>
  <si>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</si>
  <si>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</si>
  <si>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</si>
  <si>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</si>
  <si>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</si>
  <si>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</si>
  <si>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</si>
  <si>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</si>
  <si>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</si>
  <si>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</si>
  <si>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</si>
  <si>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</si>
  <si>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</si>
  <si>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</si>
  <si>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</si>
  <si>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</si>
  <si>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</si>
  <si>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</si>
  <si>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</si>
  <si>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</si>
  <si>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</si>
  <si>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</si>
  <si>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</si>
  <si>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</si>
  <si>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</si>
  <si>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</si>
  <si>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</si>
  <si>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</si>
  <si>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</si>
  <si>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</si>
  <si>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</si>
  <si>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</si>
  <si>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</si>
  <si>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</si>
  <si>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</si>
  <si>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</si>
  <si>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</si>
  <si>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</si>
  <si>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</si>
  <si>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</si>
  <si>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</si>
  <si>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</si>
  <si>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</si>
  <si>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</si>
  <si>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</si>
  <si>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</si>
  <si>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</si>
  <si>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</si>
  <si>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</si>
  <si>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</si>
  <si>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</si>
  <si>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</si>
  <si>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</si>
  <si>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</si>
  <si>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</si>
  <si>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</si>
  <si>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</si>
  <si>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</si>
  <si>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</si>
  <si>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</si>
  <si>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</si>
  <si>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</si>
  <si>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</si>
  <si>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</si>
  <si>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</si>
  <si>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</si>
  <si>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</si>
  <si>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</si>
  <si>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</si>
  <si>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</si>
  <si>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</si>
  <si>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</si>
  <si>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</si>
  <si>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</si>
  <si>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</si>
  <si>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</si>
  <si>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</si>
  <si>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</si>
  <si>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</si>
  <si>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</si>
  <si>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</si>
  <si>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</si>
  <si>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</si>
  <si>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</si>
  <si>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</si>
  <si>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</si>
  <si>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</si>
  <si>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</si>
  <si>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</si>
  <si>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</si>
  <si>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</si>
  <si>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</si>
  <si>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</si>
  <si>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</si>
  <si>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</si>
  <si>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</si>
  <si>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</si>
  <si>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</si>
  <si>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</si>
  <si>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</si>
  <si>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</si>
  <si>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</si>
  <si>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</si>
  <si>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</si>
  <si>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</si>
  <si>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</si>
  <si>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</si>
  <si>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</si>
  <si>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</si>
  <si>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</si>
  <si>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</si>
  <si>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</si>
  <si>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</si>
  <si>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</si>
  <si>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</si>
  <si>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</si>
  <si>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</si>
  <si>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</si>
  <si>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</si>
  <si>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</si>
  <si>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</si>
  <si>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</si>
  <si>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</si>
  <si>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</si>
  <si>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</si>
  <si>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</si>
  <si>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</si>
  <si>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</si>
  <si>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</si>
  <si>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</si>
  <si>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</si>
  <si>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</si>
  <si>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</si>
  <si>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</si>
  <si>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</si>
  <si>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</si>
  <si>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</si>
  <si>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</si>
  <si>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</si>
  <si>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</si>
  <si>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</si>
  <si>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</si>
  <si>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</si>
  <si>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</si>
  <si>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</si>
  <si>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</si>
  <si>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</si>
  <si>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</si>
  <si>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</si>
  <si>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</si>
  <si>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</si>
  <si>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</si>
  <si>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</si>
  <si>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</si>
  <si>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</si>
  <si>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</si>
  <si>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</si>
  <si>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</si>
  <si>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</si>
  <si>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</si>
  <si>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</si>
  <si>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</si>
  <si>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</si>
  <si>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</si>
  <si>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</si>
  <si>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</si>
  <si>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</si>
  <si>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</si>
  <si>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</si>
  <si>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</si>
  <si>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</si>
  <si>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</si>
  <si>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</si>
  <si>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</si>
  <si>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</si>
  <si>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</si>
  <si>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</si>
  <si>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</si>
  <si>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</si>
  <si>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</si>
  <si>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</si>
  <si>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</si>
  <si>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</si>
  <si>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</si>
  <si>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</si>
  <si>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</si>
  <si>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</si>
  <si>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</si>
  <si>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</si>
  <si>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</si>
  <si>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</si>
  <si>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</si>
  <si>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</si>
  <si>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</si>
  <si>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</si>
  <si>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</si>
  <si>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</si>
  <si>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</si>
  <si>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</si>
  <si>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</si>
  <si>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</si>
  <si>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</si>
  <si>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</si>
  <si>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</si>
  <si>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</si>
  <si>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</si>
  <si>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</si>
  <si>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</si>
  <si>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</si>
  <si>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</si>
  <si>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</si>
  <si>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</si>
  <si>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</si>
  <si>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</si>
  <si>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</si>
  <si>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</si>
  <si>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</si>
  <si>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</si>
  <si>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</si>
  <si>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</si>
  <si>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</si>
  <si>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</si>
  <si>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</si>
  <si>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</si>
  <si>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</si>
  <si>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</si>
  <si>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</si>
  <si>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</si>
  <si>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</si>
  <si>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</si>
  <si>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</si>
  <si>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</si>
  <si>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</si>
  <si>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</si>
  <si>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</si>
  <si>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</si>
  <si>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</si>
  <si>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</si>
  <si>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</si>
  <si>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</si>
  <si>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</si>
  <si>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</si>
  <si>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</si>
  <si>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</si>
  <si>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</si>
  <si>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</si>
  <si>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</si>
  <si>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</si>
  <si>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</si>
  <si>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</si>
  <si>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</si>
  <si>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</si>
  <si>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</si>
  <si>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</si>
  <si>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</si>
  <si>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</si>
  <si>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</si>
  <si>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</si>
  <si>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</si>
  <si>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</si>
  <si>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</si>
  <si>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</si>
  <si>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</si>
  <si>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</si>
  <si>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</si>
  <si>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</si>
  <si>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</si>
  <si>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</si>
  <si>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</si>
  <si>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</si>
  <si>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</si>
  <si>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</si>
  <si>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</si>
  <si>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</si>
  <si>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</si>
  <si>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</si>
  <si>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</si>
  <si>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</si>
  <si>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</si>
  <si>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</si>
  <si>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</si>
  <si>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</si>
  <si>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</si>
  <si>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</si>
  <si>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</si>
  <si>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</si>
  <si>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</si>
  <si>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</si>
  <si>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</si>
  <si>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</si>
  <si>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</si>
  <si>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</si>
  <si>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</si>
  <si>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</si>
  <si>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</si>
  <si>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</si>
  <si>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</si>
  <si>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</si>
  <si>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</si>
  <si>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</si>
  <si>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</si>
  <si>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</si>
  <si>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</si>
  <si>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</si>
  <si>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</si>
  <si>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</si>
  <si>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</si>
  <si>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</si>
  <si>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</si>
  <si>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</si>
  <si>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</si>
  <si>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</si>
  <si>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</si>
  <si>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</si>
  <si>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</si>
  <si>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</si>
  <si>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</si>
  <si>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</si>
  <si>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</si>
  <si>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</si>
  <si>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</si>
  <si>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</si>
  <si>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</si>
  <si>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</si>
  <si>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</si>
  <si>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</si>
  <si>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</si>
  <si>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</si>
  <si>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</si>
  <si>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</si>
  <si>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</si>
  <si>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</si>
  <si>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</si>
  <si>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</si>
  <si>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</si>
  <si>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</si>
  <si>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</si>
  <si>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</si>
  <si>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</si>
  <si>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</si>
  <si>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</si>
  <si>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</si>
  <si>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</si>
  <si>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</si>
  <si>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</si>
  <si>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</si>
  <si>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</si>
  <si>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</si>
  <si>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</si>
  <si>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</si>
  <si>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</si>
  <si>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</si>
  <si>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</si>
  <si>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</si>
  <si>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</si>
  <si>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</si>
  <si>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</si>
  <si>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</si>
  <si>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</si>
  <si>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</si>
  <si>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</si>
  <si>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</si>
  <si>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</si>
  <si>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</si>
  <si>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</si>
  <si>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</si>
  <si>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</si>
  <si>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</si>
  <si>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</si>
  <si>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</si>
  <si>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</si>
  <si>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</si>
  <si>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</si>
  <si>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</si>
  <si>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</si>
  <si>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</si>
  <si>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</si>
  <si>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</si>
  <si>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</si>
  <si>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</si>
  <si>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</si>
  <si>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</si>
  <si>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</si>
  <si>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</si>
  <si>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</si>
  <si>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</si>
  <si>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</si>
  <si>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</si>
  <si>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</si>
  <si>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</si>
  <si>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</si>
  <si>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</si>
  <si>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</si>
  <si>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</si>
  <si>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</si>
  <si>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</si>
  <si>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</si>
  <si>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</si>
  <si>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</si>
  <si>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</si>
  <si>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</si>
  <si>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</si>
  <si>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</si>
  <si>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</si>
  <si>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</si>
  <si>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</si>
  <si>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</si>
  <si>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</si>
  <si>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</si>
  <si>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</si>
  <si>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</si>
  <si>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</si>
  <si>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</si>
  <si>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</si>
  <si>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</si>
  <si>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</si>
  <si>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</si>
  <si>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</si>
  <si>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</si>
  <si>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</si>
  <si>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</si>
  <si>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</si>
  <si>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</si>
  <si>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</si>
  <si>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</si>
  <si>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</si>
  <si>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</si>
  <si>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</si>
  <si>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</si>
  <si>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</si>
  <si>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</si>
  <si>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</si>
  <si>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</si>
  <si>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</si>
  <si>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</si>
  <si>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</si>
  <si>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</si>
  <si>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</si>
  <si>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</si>
  <si>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</si>
  <si>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</si>
  <si>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</si>
  <si>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</si>
  <si>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</si>
  <si>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</si>
  <si>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</si>
  <si>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</si>
  <si>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</si>
  <si>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</si>
  <si>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</si>
  <si>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</si>
  <si>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</si>
  <si>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</si>
  <si>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</si>
  <si>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</si>
  <si>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</si>
  <si>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</si>
  <si>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</si>
  <si>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</si>
  <si>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</si>
  <si>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</si>
  <si>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</si>
  <si>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</si>
  <si>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</si>
  <si>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</si>
  <si>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</si>
  <si>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</si>
  <si>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</si>
  <si>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</si>
  <si>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</si>
  <si>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</si>
  <si>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</si>
  <si>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</si>
  <si>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</si>
  <si>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</si>
  <si>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</si>
  <si>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</si>
  <si>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</si>
  <si>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</si>
  <si>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</si>
  <si>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</si>
  <si>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</si>
  <si>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</si>
  <si>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</si>
  <si>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</si>
  <si>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</si>
  <si>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</si>
  <si>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</si>
  <si>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</si>
  <si>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</si>
  <si>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</si>
  <si>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</si>
  <si>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</si>
  <si>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</si>
  <si>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</si>
  <si>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</si>
  <si>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</si>
  <si>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</si>
  <si>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</si>
  <si>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</si>
  <si>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</si>
  <si>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</si>
  <si>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</si>
  <si>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</si>
  <si>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</si>
  <si>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</si>
  <si>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</si>
  <si>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</si>
  <si>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</si>
  <si>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</si>
  <si>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</si>
  <si>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</si>
  <si>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</si>
  <si>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</si>
  <si>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</si>
  <si>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</si>
  <si>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</si>
  <si>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</si>
  <si>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</si>
  <si>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</si>
  <si>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</si>
  <si>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</si>
  <si>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</si>
  <si>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</si>
  <si>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</si>
  <si>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</si>
  <si>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</si>
  <si>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</si>
  <si>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</si>
  <si>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</si>
  <si>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</si>
  <si>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</si>
  <si>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</si>
  <si>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</si>
  <si>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</si>
  <si>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</si>
  <si>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</si>
  <si>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</si>
  <si>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</si>
  <si>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</si>
  <si>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</si>
  <si>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</si>
  <si>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</si>
  <si>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</si>
  <si>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</si>
  <si>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</si>
  <si>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</si>
  <si>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</si>
  <si>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</si>
  <si>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</si>
  <si>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</si>
  <si>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</si>
  <si>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</si>
  <si>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</si>
  <si>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</si>
  <si>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</si>
  <si>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</si>
  <si>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</si>
  <si>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</si>
  <si>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</si>
  <si>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</si>
  <si>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</si>
  <si>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</si>
  <si>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</si>
  <si>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</si>
  <si>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</si>
  <si>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</si>
  <si>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</si>
  <si>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</si>
  <si>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</si>
  <si>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</si>
  <si>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</si>
  <si>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</si>
  <si>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</si>
  <si>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</si>
  <si>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</si>
  <si>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</si>
  <si>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</si>
  <si>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</si>
  <si>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</si>
  <si>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</si>
  <si>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</si>
  <si>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</si>
  <si>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</si>
  <si>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</si>
  <si>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</si>
  <si>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</si>
  <si>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</si>
  <si>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</si>
  <si>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</si>
  <si>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</si>
  <si>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</si>
  <si>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</si>
  <si>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</si>
  <si>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</si>
  <si>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</si>
  <si>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</si>
  <si>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</si>
  <si>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</si>
  <si>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</si>
  <si>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</si>
  <si>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</si>
  <si>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</si>
  <si>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</si>
  <si>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</si>
  <si>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</si>
  <si>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</si>
  <si>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</si>
  <si>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</si>
  <si>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</si>
  <si>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</si>
  <si>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</si>
  <si>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</si>
  <si>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</si>
  <si>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</si>
  <si>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</si>
  <si>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</si>
  <si>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</si>
  <si>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</si>
  <si>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</si>
  <si>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</si>
  <si>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</si>
  <si>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</si>
  <si>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</si>
  <si>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</si>
  <si>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</si>
  <si>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</si>
  <si>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</si>
  <si>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</si>
  <si>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</si>
  <si>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</si>
  <si>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</si>
  <si>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</si>
  <si>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</si>
  <si>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</si>
  <si>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</si>
  <si>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</si>
  <si>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</si>
  <si>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</si>
  <si>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</si>
  <si>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</si>
  <si>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</si>
  <si>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</si>
  <si>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</si>
  <si>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</si>
  <si>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</si>
  <si>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</si>
  <si>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</si>
  <si>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</si>
  <si>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</si>
  <si>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</si>
  <si>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</si>
  <si>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</si>
  <si>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</si>
  <si>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</si>
  <si>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</si>
  <si>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</si>
  <si>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</si>
  <si>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</si>
  <si>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</si>
  <si>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</si>
  <si>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</si>
  <si>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</si>
  <si>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</si>
  <si>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</si>
  <si>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</si>
  <si>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</si>
  <si>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</si>
  <si>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</si>
  <si>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</si>
  <si>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</si>
  <si>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</si>
  <si>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</si>
  <si>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</si>
  <si>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</si>
  <si>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</si>
  <si>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</si>
  <si>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</si>
  <si>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</si>
  <si>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</si>
  <si>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</si>
  <si>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</si>
  <si>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</si>
  <si>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</si>
  <si>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</si>
  <si>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</si>
  <si>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</si>
  <si>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</si>
  <si>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</si>
  <si>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</si>
  <si>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</si>
  <si>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</si>
  <si>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</si>
  <si>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</si>
  <si>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</si>
  <si>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</si>
  <si>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</si>
  <si>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</si>
  <si>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</si>
  <si>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</si>
  <si>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</si>
  <si>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</si>
  <si>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</si>
  <si>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</si>
  <si>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</si>
  <si>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</si>
  <si>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</si>
  <si>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</si>
  <si>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</si>
  <si>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</si>
  <si>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</si>
  <si>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</si>
  <si>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</si>
  <si>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</si>
  <si>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</si>
  <si>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</si>
  <si>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</si>
  <si>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</si>
  <si>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</si>
  <si>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</si>
  <si>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</si>
  <si>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</si>
  <si>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</si>
  <si>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</si>
  <si>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</si>
  <si>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</si>
  <si>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</si>
  <si>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</si>
  <si>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</si>
  <si>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</si>
  <si>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</si>
  <si>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</si>
  <si>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</si>
  <si>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</si>
  <si>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</si>
  <si>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</si>
  <si>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</si>
  <si>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</si>
  <si>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</si>
  <si>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</si>
  <si>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</si>
  <si>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</si>
  <si>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</si>
  <si>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</si>
  <si>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</si>
  <si>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</si>
  <si>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</si>
  <si>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</si>
  <si>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</si>
  <si>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</si>
  <si>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</si>
  <si>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</si>
  <si>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</si>
  <si>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</si>
  <si>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</si>
  <si>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</si>
  <si>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</si>
  <si>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</si>
  <si>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</si>
  <si>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</si>
  <si>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</si>
  <si>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</si>
  <si>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</si>
  <si>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</si>
  <si>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</si>
  <si>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</si>
  <si>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</si>
  <si>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</si>
  <si>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</si>
  <si>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</si>
  <si>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</si>
  <si>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</si>
  <si>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</si>
  <si>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</si>
  <si>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</si>
  <si>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</si>
  <si>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</si>
  <si>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</si>
  <si>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</si>
  <si>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</si>
  <si>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</si>
  <si>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</si>
  <si>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</si>
  <si>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</si>
  <si>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</si>
  <si>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</si>
  <si>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</si>
  <si>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</si>
  <si>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</si>
  <si>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</si>
  <si>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</si>
  <si>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</si>
  <si>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</si>
  <si>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</si>
  <si>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</si>
  <si>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</si>
  <si>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</si>
  <si>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</si>
  <si>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</si>
  <si>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</si>
  <si>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</si>
  <si>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</si>
  <si>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</si>
  <si>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</si>
  <si>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</si>
  <si>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</si>
  <si>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</si>
  <si>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</si>
  <si>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</si>
  <si>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</si>
  <si>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</si>
  <si>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</si>
  <si>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</si>
  <si>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</si>
  <si>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</si>
  <si>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</si>
  <si>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</si>
  <si>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</si>
  <si>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</si>
  <si>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</si>
  <si>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</si>
  <si>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</si>
  <si>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</si>
  <si>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</si>
  <si>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</si>
  <si>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</si>
  <si>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</si>
  <si>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</si>
  <si>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</si>
  <si>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</si>
  <si>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</si>
  <si>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</si>
  <si>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</si>
  <si>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</si>
  <si>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</si>
  <si>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</si>
  <si>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</si>
  <si>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</si>
  <si>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</si>
  <si>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</si>
  <si>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</si>
  <si>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</si>
  <si>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</si>
  <si>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</si>
  <si>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</si>
  <si>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</si>
  <si>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</si>
  <si>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</si>
  <si>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</si>
  <si>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</si>
  <si>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</si>
  <si>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</si>
  <si>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</si>
  <si>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</si>
  <si>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</si>
  <si>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</si>
  <si>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</si>
  <si>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</si>
  <si>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</si>
  <si>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</si>
  <si>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</si>
  <si>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</si>
  <si>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</si>
  <si>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</si>
  <si>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</si>
  <si>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</si>
  <si>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</si>
  <si>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</si>
  <si>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</si>
  <si>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</si>
  <si>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</si>
  <si>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</si>
  <si>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</si>
  <si>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</si>
  <si>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</si>
  <si>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</si>
  <si>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</si>
  <si>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</si>
  <si>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</si>
  <si>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</si>
  <si>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</si>
  <si>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</si>
  <si>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</si>
  <si>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</si>
  <si>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</si>
  <si>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</si>
  <si>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</si>
  <si>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</si>
  <si>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</si>
  <si>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</si>
  <si>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</si>
  <si>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</si>
  <si>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</si>
  <si>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</si>
  <si>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</si>
  <si>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</si>
  <si>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</si>
  <si>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</si>
  <si>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</si>
  <si>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</si>
  <si>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</si>
  <si>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</si>
  <si>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</si>
  <si>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</si>
  <si>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</si>
  <si>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</si>
  <si>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</si>
  <si>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</si>
  <si>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</si>
  <si>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</si>
  <si>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</si>
  <si>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</si>
  <si>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</si>
  <si>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</si>
  <si>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</si>
  <si>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</si>
  <si>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</si>
  <si>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</si>
  <si>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</si>
  <si>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</si>
  <si>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</si>
  <si>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</si>
  <si>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</si>
  <si>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</si>
  <si>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</si>
  <si>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</si>
  <si>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</si>
  <si>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</si>
  <si>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</si>
  <si>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</si>
  <si>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</si>
  <si>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</si>
  <si>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</si>
  <si>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</si>
  <si>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</si>
  <si>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</si>
  <si>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</si>
  <si>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</si>
  <si>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</si>
  <si>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</si>
  <si>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</si>
  <si>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</si>
  <si>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</si>
  <si>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</si>
  <si>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</si>
  <si>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</si>
  <si>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</si>
  <si>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</si>
  <si>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</si>
  <si>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</si>
  <si>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</si>
  <si>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</si>
  <si>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</si>
  <si>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</si>
  <si>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</si>
  <si>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</si>
  <si>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</si>
  <si>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</si>
  <si>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</si>
  <si>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</si>
  <si>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</si>
  <si>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</si>
  <si>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</si>
  <si>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</si>
  <si>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</si>
  <si>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</si>
  <si>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</si>
  <si>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</si>
  <si>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</si>
  <si>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</si>
  <si>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</si>
  <si>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</si>
  <si>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</si>
  <si>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</si>
  <si>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</si>
  <si>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</si>
  <si>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</si>
  <si>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</si>
  <si>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</si>
  <si>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</si>
  <si>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</si>
  <si>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</si>
  <si>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</si>
  <si>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</si>
  <si>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</si>
  <si>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</si>
  <si>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</si>
  <si>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</si>
  <si>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</si>
  <si>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</si>
  <si>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</si>
  <si>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</si>
  <si>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</si>
  <si>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</si>
  <si>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</si>
  <si>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</si>
  <si>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</si>
  <si>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</si>
  <si>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</si>
  <si>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</si>
  <si>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</si>
  <si>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</si>
  <si>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</si>
  <si>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</si>
  <si>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</si>
  <si>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</si>
  <si>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</si>
  <si>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</si>
  <si>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</si>
  <si>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</si>
  <si>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</si>
  <si>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</si>
  <si>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</si>
  <si>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</si>
  <si>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</si>
  <si>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</si>
  <si>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</si>
  <si>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</si>
  <si>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</si>
  <si>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</si>
  <si>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</si>
  <si>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</si>
  <si>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</si>
  <si>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</si>
  <si>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</si>
  <si>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</si>
  <si>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</si>
  <si>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</si>
  <si>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</si>
  <si>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</si>
  <si>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</si>
  <si>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</si>
  <si>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</si>
  <si>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</si>
  <si>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</si>
  <si>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</si>
  <si>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</si>
  <si>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</si>
  <si>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</si>
  <si>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</si>
  <si>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</si>
  <si>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</si>
  <si>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</si>
  <si>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</si>
  <si>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</si>
  <si>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</si>
  <si>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</si>
  <si>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</si>
  <si>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</si>
  <si>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</si>
  <si>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</si>
  <si>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</si>
  <si>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</si>
  <si>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</si>
  <si>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</si>
  <si>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</si>
  <si>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</si>
  <si>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</si>
  <si>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</si>
  <si>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</si>
  <si>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</si>
  <si>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</si>
  <si>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</si>
  <si>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</si>
  <si>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</si>
  <si>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</si>
  <si>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</si>
  <si>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</si>
  <si>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</si>
  <si>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</si>
  <si>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</si>
  <si>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</si>
  <si>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</si>
  <si>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</si>
  <si>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</si>
  <si>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</si>
  <si>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</si>
  <si>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</si>
  <si>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</si>
  <si>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</si>
  <si>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</si>
  <si>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</si>
  <si>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</si>
  <si>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</si>
  <si>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</si>
  <si>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</si>
  <si>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</si>
  <si>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</si>
  <si>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</si>
  <si>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</si>
  <si>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</si>
  <si>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</si>
  <si>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</si>
  <si>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</si>
  <si>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</si>
  <si>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</si>
  <si>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</si>
  <si>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</si>
  <si>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</si>
  <si>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</si>
  <si>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</si>
  <si>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</si>
  <si>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</si>
  <si>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</si>
  <si>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</si>
  <si>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</si>
  <si>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</si>
  <si>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</si>
  <si>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</si>
  <si>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</si>
  <si>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</si>
  <si>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</si>
  <si>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</si>
  <si>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</si>
  <si>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</si>
  <si>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</si>
  <si>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</si>
  <si>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</si>
  <si>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</si>
  <si>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</si>
  <si>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</si>
  <si>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</si>
  <si>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</si>
  <si>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</si>
  <si>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</si>
  <si>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</si>
  <si>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</si>
  <si>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</si>
  <si>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</si>
  <si>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</si>
  <si>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</si>
  <si>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</si>
  <si>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</si>
  <si>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</si>
  <si>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</si>
  <si>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</si>
  <si>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</si>
  <si>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</si>
  <si>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</si>
  <si>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</si>
  <si>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</si>
  <si>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</si>
  <si>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</si>
  <si>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</si>
  <si>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</si>
  <si>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</si>
  <si>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</si>
  <si>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</si>
  <si>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</si>
  <si>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</si>
  <si>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</si>
  <si>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</si>
  <si>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</si>
  <si>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</si>
  <si>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</si>
  <si>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</si>
  <si>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</si>
  <si>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</si>
  <si>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</si>
  <si>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</si>
  <si>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</si>
  <si>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</si>
  <si>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</si>
  <si>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</si>
  <si>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</si>
  <si>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</si>
  <si>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</si>
  <si>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</si>
  <si>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</si>
  <si>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</si>
  <si>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</si>
  <si>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</si>
  <si>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</si>
  <si>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</si>
  <si>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</si>
  <si>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</si>
  <si>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</si>
  <si>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</si>
  <si>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</si>
  <si>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</si>
  <si>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</si>
  <si>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</si>
  <si>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</si>
  <si>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</si>
  <si>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</si>
  <si>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</si>
  <si>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</si>
  <si>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</si>
  <si>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</si>
  <si>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</si>
  <si>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</si>
  <si>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</si>
  <si>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</si>
  <si>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</si>
  <si>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</si>
  <si>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</si>
  <si>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</si>
  <si>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</si>
  <si>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</si>
  <si>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</si>
  <si>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</si>
  <si>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</si>
  <si>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</si>
  <si>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</si>
  <si>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</si>
  <si>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</si>
  <si>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</si>
  <si>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</si>
  <si>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</si>
  <si>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</si>
  <si>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</si>
  <si>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</si>
  <si>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</si>
  <si>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</si>
  <si>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</si>
  <si>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</si>
  <si>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</si>
  <si>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</si>
  <si>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</si>
  <si>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</si>
  <si>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</si>
  <si>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</si>
  <si>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</si>
  <si>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</si>
  <si>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</si>
  <si>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</si>
  <si>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</si>
  <si>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</si>
  <si>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</si>
  <si>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</si>
  <si>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</si>
  <si>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</si>
  <si>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</si>
  <si>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</si>
  <si>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</si>
  <si>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</si>
  <si>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</si>
  <si>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</si>
  <si>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</si>
  <si>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</si>
  <si>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</si>
  <si>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</si>
  <si>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</si>
  <si>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</si>
  <si>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</si>
  <si>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</si>
  <si>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</si>
  <si>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</si>
  <si>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</si>
  <si>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</si>
  <si>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</si>
  <si>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</si>
  <si>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</si>
  <si>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</si>
  <si>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</si>
  <si>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</si>
  <si>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</si>
  <si>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</si>
  <si>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</si>
  <si>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</si>
  <si>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</si>
  <si>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</si>
  <si>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</si>
  <si>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</si>
  <si>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</si>
  <si>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</si>
  <si>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</si>
  <si>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</si>
  <si>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</si>
  <si>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</si>
  <si>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</si>
  <si>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</si>
  <si>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</si>
  <si>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</si>
  <si>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</si>
  <si>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</si>
  <si>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</si>
  <si>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</si>
  <si>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</si>
  <si>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</si>
  <si>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</si>
  <si>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</si>
  <si>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</si>
  <si>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</si>
  <si>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</si>
  <si>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</si>
  <si>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</si>
  <si>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</si>
  <si>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</si>
  <si>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</si>
  <si>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</si>
  <si>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</si>
  <si>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</si>
  <si>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</si>
  <si>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</si>
  <si>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</si>
  <si>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</si>
  <si>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</si>
  <si>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</si>
  <si>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</si>
  <si>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</si>
  <si>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</si>
  <si>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</si>
  <si>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</si>
  <si>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</si>
  <si>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</si>
  <si>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</si>
  <si>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</si>
  <si>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</si>
  <si>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</si>
  <si>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</si>
  <si>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</si>
  <si>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</si>
  <si>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</si>
  <si>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</si>
  <si>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</si>
  <si>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</si>
  <si>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</si>
  <si>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</si>
  <si>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</si>
  <si>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</si>
  <si>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</si>
  <si>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</si>
  <si>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</si>
  <si>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</si>
  <si>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</si>
  <si>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</si>
  <si>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</si>
  <si>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</si>
  <si>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</si>
  <si>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</si>
  <si>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</si>
  <si>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</si>
  <si>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</si>
  <si>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</si>
  <si>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</si>
  <si>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</si>
  <si>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</si>
  <si>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</si>
  <si>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</si>
  <si>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</si>
  <si>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</si>
  <si>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</si>
  <si>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</si>
  <si>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</si>
  <si>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</si>
  <si>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</si>
  <si>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</si>
  <si>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</si>
  <si>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</si>
  <si>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</si>
  <si>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</si>
  <si>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</si>
  <si>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</si>
  <si>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</si>
  <si>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</si>
  <si>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</si>
  <si>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</si>
  <si>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</si>
  <si>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</si>
  <si>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</si>
  <si>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</si>
  <si>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</si>
  <si>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</si>
  <si>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</si>
  <si>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</si>
  <si>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</si>
  <si>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</si>
  <si>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</si>
  <si>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</si>
  <si>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</si>
  <si>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</si>
  <si>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</si>
  <si>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</si>
  <si>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</si>
  <si>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</si>
  <si>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</si>
  <si>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</si>
  <si>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</si>
  <si>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</si>
  <si>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</si>
  <si>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</si>
  <si>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</si>
  <si>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</si>
  <si>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</si>
  <si>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</si>
  <si>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</si>
  <si>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</si>
  <si>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</si>
  <si>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</si>
  <si>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</si>
  <si>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</si>
  <si>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</si>
  <si>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</si>
  <si>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</si>
  <si>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</si>
  <si>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</si>
  <si>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</si>
  <si>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</si>
  <si>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</si>
  <si>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</si>
  <si>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</si>
  <si>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</si>
  <si>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</si>
  <si>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</si>
  <si>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</si>
  <si>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</si>
  <si>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</si>
  <si>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</si>
  <si>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</si>
  <si>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</si>
  <si>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</si>
  <si>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</si>
  <si>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</si>
  <si>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</si>
  <si>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</si>
  <si>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</si>
  <si>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</si>
  <si>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</si>
  <si>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</si>
  <si>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</si>
  <si>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</si>
  <si>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</si>
  <si>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</si>
  <si>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</si>
  <si>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</si>
  <si>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</si>
  <si>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</si>
  <si>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</si>
  <si>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</si>
  <si>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</si>
  <si>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</si>
  <si>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</si>
  <si>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</si>
  <si>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</si>
  <si>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</si>
  <si>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</si>
  <si>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</si>
  <si>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</si>
  <si>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</si>
  <si>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</si>
  <si>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</si>
  <si>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</si>
  <si>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</si>
  <si>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</si>
  <si>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</si>
  <si>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</si>
  <si>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</si>
  <si>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</si>
  <si>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</si>
  <si>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</si>
  <si>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</si>
  <si>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</si>
  <si>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</si>
  <si>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</si>
  <si>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</si>
  <si>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</si>
  <si>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</si>
  <si>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</si>
  <si>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</si>
  <si>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</si>
  <si>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</si>
  <si>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</si>
  <si>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</si>
  <si>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</si>
  <si>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</si>
  <si>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</si>
  <si>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</si>
  <si>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</si>
  <si>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</si>
  <si>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</si>
  <si>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</si>
  <si>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</si>
  <si>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</si>
  <si>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</si>
  <si>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</si>
  <si>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</si>
  <si>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</si>
  <si>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</si>
  <si>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</si>
  <si>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</si>
  <si>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</si>
  <si>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</si>
  <si>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</si>
  <si>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</si>
  <si>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</si>
  <si>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</si>
  <si>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</si>
  <si>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</si>
  <si>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</si>
  <si>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</si>
  <si>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</si>
  <si>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</si>
  <si>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</si>
  <si>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</si>
  <si>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</si>
  <si>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</si>
  <si>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</si>
  <si>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</si>
  <si>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</si>
  <si>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</si>
  <si>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</si>
  <si>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</si>
  <si>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</si>
  <si>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</si>
  <si>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</si>
  <si>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</si>
  <si>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</si>
  <si>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</si>
  <si>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</si>
  <si>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</si>
  <si>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</si>
  <si>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</si>
  <si>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</si>
  <si>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</si>
  <si>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</si>
  <si>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</si>
  <si>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</si>
  <si>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</si>
  <si>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</si>
  <si>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</si>
  <si>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</si>
  <si>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</si>
  <si>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</si>
  <si>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</si>
  <si>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</si>
  <si>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</si>
  <si>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</si>
  <si>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</si>
  <si>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</si>
  <si>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</si>
  <si>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</si>
  <si>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</si>
  <si>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</si>
  <si>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</si>
  <si>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</si>
  <si>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</si>
  <si>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</si>
  <si>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</si>
  <si>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</si>
  <si>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</si>
  <si>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</si>
  <si>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</si>
  <si>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</si>
  <si>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</si>
  <si>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</si>
  <si>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</si>
  <si>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</si>
  <si>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</si>
  <si>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</si>
  <si>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</si>
  <si>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</si>
  <si>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</si>
  <si>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</si>
  <si>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</si>
  <si>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</si>
  <si>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</si>
  <si>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</si>
  <si>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</si>
  <si>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</si>
  <si>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</si>
  <si>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</si>
  <si>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</si>
  <si>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</si>
  <si>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</si>
  <si>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</si>
  <si>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</si>
  <si>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</si>
  <si>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</si>
  <si>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</si>
  <si>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</si>
  <si>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</si>
  <si>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</si>
  <si>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</si>
  <si>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</si>
  <si>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</si>
  <si>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</si>
  <si>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</si>
  <si>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</si>
  <si>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</si>
  <si>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</si>
  <si>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</si>
  <si>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</si>
  <si>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</si>
  <si>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</si>
  <si>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</si>
  <si>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</si>
  <si>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</si>
  <si>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</si>
  <si>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</si>
  <si>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</si>
  <si>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</si>
  <si>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</si>
  <si>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</si>
  <si>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</si>
  <si>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</si>
  <si>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</si>
  <si>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</si>
  <si>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</si>
  <si>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</si>
  <si>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</si>
  <si>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</si>
  <si>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</si>
  <si>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</si>
  <si>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</si>
  <si>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</si>
  <si>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</si>
  <si>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</si>
  <si>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</si>
  <si>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</si>
  <si>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</si>
  <si>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</si>
  <si>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</si>
  <si>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</si>
  <si>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</si>
  <si>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</si>
  <si>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</si>
  <si>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</si>
  <si>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</si>
  <si>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</si>
  <si>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</si>
  <si>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</si>
  <si>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</si>
  <si>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</si>
  <si>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</si>
  <si>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</si>
  <si>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</si>
  <si>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</si>
  <si>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</si>
  <si>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</si>
  <si>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</si>
  <si>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</si>
  <si>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</si>
  <si>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</si>
  <si>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</si>
  <si>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</si>
  <si>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</si>
  <si>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</si>
  <si>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</si>
  <si>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</si>
  <si>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</si>
  <si>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</si>
  <si>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</si>
  <si>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</si>
  <si>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</si>
  <si>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</si>
  <si>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</si>
  <si>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</si>
  <si>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</si>
  <si>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</si>
  <si>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</si>
  <si>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</si>
  <si>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</si>
  <si>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</si>
  <si>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</si>
  <si>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</si>
  <si>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</si>
  <si>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</si>
  <si>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</si>
  <si>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</si>
  <si>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</si>
  <si>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</si>
  <si>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</si>
  <si>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</si>
  <si>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</si>
  <si>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</si>
  <si>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</si>
  <si>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</si>
  <si>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</si>
  <si>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</si>
  <si>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</si>
  <si>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</si>
  <si>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</si>
  <si>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</si>
  <si>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</si>
  <si>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</si>
  <si>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</si>
  <si>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</si>
  <si>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</si>
  <si>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</si>
  <si>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</si>
  <si>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</si>
  <si>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</si>
  <si>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</si>
  <si>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</si>
  <si>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</si>
  <si>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</si>
  <si>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</si>
  <si>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</si>
  <si>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</si>
  <si>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</si>
  <si>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</si>
  <si>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</si>
  <si>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</si>
  <si>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</si>
  <si>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Bačka Topola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</si>
</sst>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376</c:v>
                </c:pt>
                <c:pt idx="1">
                  <c:v>537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421</c:v>
                </c:pt>
                <c:pt idx="1">
                  <c:v>561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606912"/>
        <c:axId val="207608832"/>
      </c:barChart>
      <c:catAx>
        <c:axId val="2076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608832"/>
        <c:crosses val="autoZero"/>
        <c:auto val="1"/>
        <c:lblAlgn val="ctr"/>
        <c:lblOffset val="100"/>
        <c:noMultiLvlLbl val="0"/>
      </c:catAx>
      <c:valAx>
        <c:axId val="20760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60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1469</c:v>
                </c:pt>
                <c:pt idx="1">
                  <c:v>1285</c:v>
                </c:pt>
                <c:pt idx="2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6802816"/>
        <c:axId val="216804736"/>
      </c:barChart>
      <c:catAx>
        <c:axId val="2168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804736"/>
        <c:crosses val="autoZero"/>
        <c:auto val="1"/>
        <c:lblAlgn val="ctr"/>
        <c:lblOffset val="100"/>
        <c:noMultiLvlLbl val="0"/>
      </c:catAx>
      <c:valAx>
        <c:axId val="2168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80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24</c:v>
                </c:pt>
                <c:pt idx="1">
                  <c:v>28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237760"/>
        <c:axId val="217391104"/>
      </c:barChart>
      <c:catAx>
        <c:axId val="21723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391104"/>
        <c:crosses val="autoZero"/>
        <c:auto val="1"/>
        <c:lblAlgn val="ctr"/>
        <c:lblOffset val="100"/>
        <c:noMultiLvlLbl val="0"/>
      </c:catAx>
      <c:valAx>
        <c:axId val="217391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23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713280"/>
        <c:axId val="217846144"/>
      </c:barChart>
      <c:catAx>
        <c:axId val="2177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846144"/>
        <c:crosses val="autoZero"/>
        <c:auto val="1"/>
        <c:lblAlgn val="ctr"/>
        <c:lblOffset val="100"/>
        <c:noMultiLvlLbl val="0"/>
      </c:catAx>
      <c:valAx>
        <c:axId val="217846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7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13269</c:v>
                </c:pt>
                <c:pt idx="1">
                  <c:v>9974</c:v>
                </c:pt>
                <c:pt idx="2">
                  <c:v>12129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73568"/>
        <c:axId val="150175104"/>
      </c:barChart>
      <c:catAx>
        <c:axId val="1501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75104"/>
        <c:crosses val="autoZero"/>
        <c:auto val="1"/>
        <c:lblAlgn val="ctr"/>
        <c:lblOffset val="100"/>
        <c:noMultiLvlLbl val="0"/>
      </c:catAx>
      <c:valAx>
        <c:axId val="15017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7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16.029607136078951</c:v>
                </c:pt>
                <c:pt idx="1">
                  <c:v>59.187701651167202</c:v>
                </c:pt>
                <c:pt idx="2">
                  <c:v>24.782691212753843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40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198912"/>
        <c:axId val="150200704"/>
      </c:barChart>
      <c:catAx>
        <c:axId val="150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0704"/>
        <c:crosses val="autoZero"/>
        <c:auto val="1"/>
        <c:lblAlgn val="ctr"/>
        <c:lblOffset val="100"/>
        <c:noMultiLvlLbl val="0"/>
      </c:catAx>
      <c:valAx>
        <c:axId val="1502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9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276352"/>
        <c:axId val="150282240"/>
      </c:barChart>
      <c:catAx>
        <c:axId val="1502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82240"/>
        <c:crosses val="autoZero"/>
        <c:auto val="1"/>
        <c:lblAlgn val="ctr"/>
        <c:lblOffset val="100"/>
        <c:noMultiLvlLbl val="0"/>
      </c:catAx>
      <c:valAx>
        <c:axId val="15028224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2763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90.3</c:v>
                </c:pt>
                <c:pt idx="1">
                  <c:v>102.5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110.3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96448"/>
        <c:axId val="150297984"/>
      </c:barChart>
      <c:catAx>
        <c:axId val="15029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7984"/>
        <c:crosses val="autoZero"/>
        <c:auto val="1"/>
        <c:lblAlgn val="ctr"/>
        <c:lblOffset val="100"/>
        <c:noMultiLvlLbl val="0"/>
      </c:catAx>
      <c:valAx>
        <c:axId val="1502979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64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372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06816"/>
        <c:axId val="150308352"/>
      </c:barChart>
      <c:catAx>
        <c:axId val="1503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8352"/>
        <c:crosses val="autoZero"/>
        <c:auto val="1"/>
        <c:lblAlgn val="ctr"/>
        <c:lblOffset val="100"/>
        <c:noMultiLvlLbl val="0"/>
      </c:catAx>
      <c:valAx>
        <c:axId val="15030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25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18080"/>
        <c:axId val="150323968"/>
      </c:barChart>
      <c:catAx>
        <c:axId val="1503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3968"/>
        <c:crosses val="autoZero"/>
        <c:auto val="1"/>
        <c:lblAlgn val="ctr"/>
        <c:lblOffset val="100"/>
        <c:noMultiLvlLbl val="0"/>
      </c:catAx>
      <c:valAx>
        <c:axId val="1503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107</c:v>
                </c:pt>
                <c:pt idx="1">
                  <c:v>132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94</c:v>
                </c:pt>
                <c:pt idx="1">
                  <c:v>105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2676992"/>
        <c:axId val="212678528"/>
      </c:barChart>
      <c:catAx>
        <c:axId val="2126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678528"/>
        <c:crosses val="autoZero"/>
        <c:auto val="1"/>
        <c:lblAlgn val="ctr"/>
        <c:lblOffset val="100"/>
        <c:noMultiLvlLbl val="0"/>
      </c:catAx>
      <c:valAx>
        <c:axId val="2126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676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56</c:v>
                </c:pt>
                <c:pt idx="1">
                  <c:v>41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98</c:v>
                </c:pt>
                <c:pt idx="1">
                  <c:v>77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34080"/>
        <c:axId val="150335872"/>
      </c:barChart>
      <c:catAx>
        <c:axId val="1503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auto val="1"/>
        <c:lblAlgn val="ctr"/>
        <c:lblOffset val="100"/>
        <c:noMultiLvlLbl val="0"/>
      </c:catAx>
      <c:valAx>
        <c:axId val="1503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4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2.1218447523249191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2.2433099259821598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1.9396469918390586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2.2964509394572024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2.1522110457392296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2.3078382994875688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2.6912127538432342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2.9341431011577148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3.1277282216739422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3.1239324349971533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3.3668627823116339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3.9020687037388502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4.6346555323590808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4.6726133991269689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3.8185613968494971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2.5507686468020494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1.9965837919908902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1.3475042702600113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364928"/>
        <c:axId val="150366464"/>
      </c:barChart>
      <c:catAx>
        <c:axId val="150364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366464"/>
        <c:crosses val="autoZero"/>
        <c:auto val="1"/>
        <c:lblAlgn val="ctr"/>
        <c:lblOffset val="100"/>
        <c:noMultiLvlLbl val="0"/>
      </c:catAx>
      <c:valAx>
        <c:axId val="1503664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364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2.2509014993357375</c:v>
                </c:pt>
                <c:pt idx="1">
                  <c:v>2.30404251281078</c:v>
                </c:pt>
                <c:pt idx="2">
                  <c:v>2.3382045929018789</c:v>
                </c:pt>
                <c:pt idx="3">
                  <c:v>2.3723666729929778</c:v>
                </c:pt>
                <c:pt idx="4">
                  <c:v>2.2584930726893151</c:v>
                </c:pt>
                <c:pt idx="5">
                  <c:v>2.4938318466502181</c:v>
                </c:pt>
                <c:pt idx="6">
                  <c:v>2.7405579806414879</c:v>
                </c:pt>
                <c:pt idx="7">
                  <c:v>3.2681723287151265</c:v>
                </c:pt>
                <c:pt idx="8">
                  <c:v>3.5148984627063959</c:v>
                </c:pt>
                <c:pt idx="9">
                  <c:v>3.6287720630100586</c:v>
                </c:pt>
                <c:pt idx="10">
                  <c:v>3.4769405959385082</c:v>
                </c:pt>
                <c:pt idx="11">
                  <c:v>3.6249762763332702</c:v>
                </c:pt>
                <c:pt idx="12">
                  <c:v>4.1032453976086538</c:v>
                </c:pt>
                <c:pt idx="13">
                  <c:v>4.0425128107800345</c:v>
                </c:pt>
                <c:pt idx="14">
                  <c:v>2.9834883279559685</c:v>
                </c:pt>
                <c:pt idx="15">
                  <c:v>1.7043082178781552</c:v>
                </c:pt>
                <c:pt idx="16">
                  <c:v>1.0438413361169103</c:v>
                </c:pt>
                <c:pt idx="17">
                  <c:v>0.62250901499335731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373888"/>
        <c:axId val="150375424"/>
      </c:barChart>
      <c:catAx>
        <c:axId val="150373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375424"/>
        <c:crosses val="autoZero"/>
        <c:auto val="1"/>
        <c:lblAlgn val="ctr"/>
        <c:lblOffset val="100"/>
        <c:noMultiLvlLbl val="0"/>
      </c:catAx>
      <c:valAx>
        <c:axId val="150375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0.18661464076681653</c:v>
                </c:pt>
                <c:pt idx="1">
                  <c:v>0.21849963583394028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1.8237339893120703</c:v>
                </c:pt>
                <c:pt idx="1">
                  <c:v>1.3838310269482883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9.3985919077105784</c:v>
                </c:pt>
                <c:pt idx="1">
                  <c:v>5.1802621995630007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27.398422258037154</c:v>
                </c:pt>
                <c:pt idx="1">
                  <c:v>21.795338674435545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46.416150648909998</c:v>
                </c:pt>
                <c:pt idx="1">
                  <c:v>58.084486525855795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4.5550937314445674</c:v>
                </c:pt>
                <c:pt idx="1">
                  <c:v>4.989075018208303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10.221392823818814</c:v>
                </c:pt>
                <c:pt idx="1">
                  <c:v>8.3485069191551347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706432"/>
        <c:axId val="150712320"/>
      </c:barChart>
      <c:catAx>
        <c:axId val="15070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12320"/>
        <c:crosses val="autoZero"/>
        <c:auto val="1"/>
        <c:lblAlgn val="ctr"/>
        <c:lblOffset val="100"/>
        <c:noMultiLvlLbl val="0"/>
      </c:catAx>
      <c:valAx>
        <c:axId val="150712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06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30.180676902196961</c:v>
                </c:pt>
                <c:pt idx="1">
                  <c:v>27.512745812090312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32.267367885316823</c:v>
                </c:pt>
                <c:pt idx="1">
                  <c:v>37.126729788783685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37.3653405717194</c:v>
                </c:pt>
                <c:pt idx="1">
                  <c:v>35.032774945375088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0.18661464076681653</c:v>
                </c:pt>
                <c:pt idx="1">
                  <c:v>0.32774945375091041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127552"/>
        <c:axId val="151129088"/>
      </c:barChart>
      <c:catAx>
        <c:axId val="15112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29088"/>
        <c:crosses val="autoZero"/>
        <c:auto val="1"/>
        <c:lblAlgn val="ctr"/>
        <c:lblOffset val="100"/>
        <c:noMultiLvlLbl val="0"/>
      </c:catAx>
      <c:valAx>
        <c:axId val="15112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27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34</c:v>
                </c:pt>
                <c:pt idx="4">
                  <c:v>64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18</c:v>
                </c:pt>
                <c:pt idx="3">
                  <c:v>50</c:v>
                </c:pt>
                <c:pt idx="4">
                  <c:v>55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147648"/>
        <c:axId val="151149184"/>
      </c:barChart>
      <c:catAx>
        <c:axId val="15114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49184"/>
        <c:crosses val="autoZero"/>
        <c:auto val="1"/>
        <c:lblAlgn val="ctr"/>
        <c:lblOffset val="100"/>
        <c:noMultiLvlLbl val="0"/>
      </c:catAx>
      <c:valAx>
        <c:axId val="15114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4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1.53</c:v>
                </c:pt>
                <c:pt idx="1">
                  <c:v>1.3</c:v>
                </c:pt>
                <c:pt idx="3">
                  <c:v>0.28999999999999998</c:v>
                </c:pt>
                <c:pt idx="4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165184"/>
        <c:axId val="151179264"/>
      </c:barChart>
      <c:catAx>
        <c:axId val="15116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79264"/>
        <c:crosses val="autoZero"/>
        <c:auto val="1"/>
        <c:lblAlgn val="ctr"/>
        <c:lblOffset val="100"/>
        <c:noMultiLvlLbl val="0"/>
      </c:catAx>
      <c:valAx>
        <c:axId val="151179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651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58.243606998654109</c:v>
                </c:pt>
                <c:pt idx="2">
                  <c:v>23.731884057971016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41.756393001345891</c:v>
                </c:pt>
                <c:pt idx="2">
                  <c:v>76.268115942028984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258624"/>
        <c:axId val="151260160"/>
      </c:barChart>
      <c:catAx>
        <c:axId val="151258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60160"/>
        <c:crosses val="autoZero"/>
        <c:auto val="1"/>
        <c:lblAlgn val="ctr"/>
        <c:lblOffset val="100"/>
        <c:noMultiLvlLbl val="0"/>
      </c:catAx>
      <c:valAx>
        <c:axId val="151260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58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8.5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1504"/>
        <c:axId val="151303296"/>
      </c:barChart>
      <c:catAx>
        <c:axId val="1513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3296"/>
        <c:crosses val="autoZero"/>
        <c:auto val="1"/>
        <c:lblAlgn val="ctr"/>
        <c:lblOffset val="100"/>
        <c:noMultiLvlLbl val="0"/>
      </c:catAx>
      <c:valAx>
        <c:axId val="15130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015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123</c:v>
                </c:pt>
                <c:pt idx="1">
                  <c:v>106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17120"/>
        <c:axId val="151318912"/>
      </c:barChart>
      <c:catAx>
        <c:axId val="1513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18912"/>
        <c:crosses val="autoZero"/>
        <c:auto val="1"/>
        <c:lblAlgn val="ctr"/>
        <c:lblOffset val="100"/>
        <c:noMultiLvlLbl val="0"/>
      </c:catAx>
      <c:valAx>
        <c:axId val="151318912"/>
        <c:scaling>
          <c:orientation val="minMax"/>
          <c:max val="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1712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901</c:v>
                </c:pt>
                <c:pt idx="1">
                  <c:v>860</c:v>
                </c:pt>
                <c:pt idx="2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790</c:v>
                </c:pt>
                <c:pt idx="1">
                  <c:v>720</c:v>
                </c:pt>
                <c:pt idx="2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2896384"/>
        <c:axId val="213172608"/>
      </c:barChart>
      <c:catAx>
        <c:axId val="2128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172608"/>
        <c:crosses val="autoZero"/>
        <c:auto val="1"/>
        <c:lblAlgn val="ctr"/>
        <c:lblOffset val="100"/>
        <c:noMultiLvlLbl val="0"/>
      </c:catAx>
      <c:valAx>
        <c:axId val="21317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89638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286</c:v>
                </c:pt>
                <c:pt idx="1">
                  <c:v>353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309</c:v>
                </c:pt>
                <c:pt idx="1">
                  <c:v>314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29024"/>
        <c:axId val="151343104"/>
      </c:barChart>
      <c:catAx>
        <c:axId val="15132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29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35.899462535567501</c:v>
                </c:pt>
                <c:pt idx="1">
                  <c:v>30.76770482047213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31.947518178944041</c:v>
                </c:pt>
                <c:pt idx="1">
                  <c:v>31.620710176552269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15.91843186847929</c:v>
                </c:pt>
                <c:pt idx="1">
                  <c:v>17.833763142233682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10.243439772368006</c:v>
                </c:pt>
                <c:pt idx="1">
                  <c:v>14.044832374528863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4.0784065760354089</c:v>
                </c:pt>
                <c:pt idx="1">
                  <c:v>3.8484427692918071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1.9127410686057542</c:v>
                </c:pt>
                <c:pt idx="1">
                  <c:v>1.8845467169212458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1499136"/>
        <c:axId val="151500672"/>
      </c:barChart>
      <c:catAx>
        <c:axId val="15149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00672"/>
        <c:crosses val="autoZero"/>
        <c:auto val="1"/>
        <c:lblAlgn val="ctr"/>
        <c:lblOffset val="100"/>
        <c:noMultiLvlLbl val="0"/>
      </c:catAx>
      <c:valAx>
        <c:axId val="151500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99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54.85</c:v>
                </c:pt>
                <c:pt idx="1">
                  <c:v>37.14</c:v>
                </c:pt>
                <c:pt idx="2">
                  <c:v>6.53</c:v>
                </c:pt>
                <c:pt idx="3">
                  <c:v>1.1000000000000001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57.45</c:v>
                </c:pt>
                <c:pt idx="1">
                  <c:v>33.43</c:v>
                </c:pt>
                <c:pt idx="2">
                  <c:v>7.28</c:v>
                </c:pt>
                <c:pt idx="3">
                  <c:v>1.21</c:v>
                </c:pt>
                <c:pt idx="4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517056"/>
        <c:axId val="151518592"/>
      </c:barChart>
      <c:catAx>
        <c:axId val="15151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18592"/>
        <c:crosses val="autoZero"/>
        <c:auto val="1"/>
        <c:lblAlgn val="ctr"/>
        <c:lblOffset val="100"/>
        <c:noMultiLvlLbl val="0"/>
      </c:catAx>
      <c:valAx>
        <c:axId val="151518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170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54617</c:v>
                </c:pt>
                <c:pt idx="1">
                  <c:v>60473</c:v>
                </c:pt>
                <c:pt idx="2">
                  <c:v>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8992"/>
        <c:axId val="152790528"/>
      </c:barChart>
      <c:catAx>
        <c:axId val="1527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90528"/>
        <c:crosses val="autoZero"/>
        <c:auto val="1"/>
        <c:lblAlgn val="ctr"/>
        <c:lblOffset val="100"/>
        <c:noMultiLvlLbl val="0"/>
      </c:catAx>
      <c:valAx>
        <c:axId val="1527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8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3656</c:v>
                </c:pt>
                <c:pt idx="1">
                  <c:v>3706</c:v>
                </c:pt>
                <c:pt idx="2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4828</c:v>
                </c:pt>
                <c:pt idx="1">
                  <c:v>4845</c:v>
                </c:pt>
                <c:pt idx="2">
                  <c:v>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800256"/>
        <c:axId val="152969984"/>
      </c:barChart>
      <c:catAx>
        <c:axId val="1528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69984"/>
        <c:crosses val="autoZero"/>
        <c:auto val="1"/>
        <c:lblAlgn val="ctr"/>
        <c:lblOffset val="100"/>
        <c:noMultiLvlLbl val="0"/>
      </c:catAx>
      <c:valAx>
        <c:axId val="15296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17.399999999999999</c:v>
                </c:pt>
                <c:pt idx="1">
                  <c:v>31.7</c:v>
                </c:pt>
                <c:pt idx="2">
                  <c:v>13</c:v>
                </c:pt>
                <c:pt idx="3">
                  <c:v>37.900000000000006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98.910675381263616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1.0893246187363834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459328"/>
        <c:axId val="153469312"/>
      </c:barChart>
      <c:catAx>
        <c:axId val="153459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69312"/>
        <c:crosses val="autoZero"/>
        <c:auto val="1"/>
        <c:lblAlgn val="ctr"/>
        <c:lblOffset val="100"/>
        <c:noMultiLvlLbl val="0"/>
      </c:catAx>
      <c:valAx>
        <c:axId val="153469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593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44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6080"/>
        <c:axId val="153487616"/>
      </c:barChart>
      <c:catAx>
        <c:axId val="1534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7616"/>
        <c:crosses val="autoZero"/>
        <c:auto val="1"/>
        <c:lblAlgn val="ctr"/>
        <c:lblOffset val="100"/>
        <c:noMultiLvlLbl val="0"/>
      </c:catAx>
      <c:valAx>
        <c:axId val="1534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608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13.6</c:v>
                </c:pt>
                <c:pt idx="1">
                  <c:v>7.8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53152"/>
        <c:axId val="153595904"/>
      </c:barChart>
      <c:catAx>
        <c:axId val="1535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95904"/>
        <c:crosses val="autoZero"/>
        <c:auto val="1"/>
        <c:lblAlgn val="ctr"/>
        <c:lblOffset val="100"/>
        <c:noMultiLvlLbl val="0"/>
      </c:catAx>
      <c:valAx>
        <c:axId val="1535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531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23.1</c:v>
                </c:pt>
                <c:pt idx="1">
                  <c:v>16.7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54176"/>
        <c:axId val="159155712"/>
      </c:barChart>
      <c:catAx>
        <c:axId val="1591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55712"/>
        <c:crosses val="autoZero"/>
        <c:auto val="1"/>
        <c:lblAlgn val="ctr"/>
        <c:lblOffset val="100"/>
        <c:noMultiLvlLbl val="0"/>
      </c:catAx>
      <c:valAx>
        <c:axId val="15915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5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53.3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9.43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9235072"/>
        <c:axId val="159335168"/>
      </c:barChart>
      <c:catAx>
        <c:axId val="1592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335168"/>
        <c:crosses val="autoZero"/>
        <c:auto val="1"/>
        <c:lblAlgn val="ctr"/>
        <c:lblOffset val="100"/>
        <c:noMultiLvlLbl val="0"/>
      </c:catAx>
      <c:valAx>
        <c:axId val="1593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23507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6.6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388800"/>
        <c:axId val="159390336"/>
      </c:barChart>
      <c:catAx>
        <c:axId val="1593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90336"/>
        <c:crosses val="autoZero"/>
        <c:auto val="1"/>
        <c:lblAlgn val="ctr"/>
        <c:lblOffset val="100"/>
        <c:noMultiLvlLbl val="0"/>
      </c:catAx>
      <c:valAx>
        <c:axId val="15939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888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8.1</c:v>
                </c:pt>
                <c:pt idx="1">
                  <c:v>7.3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1.2</c:v>
                </c:pt>
                <c:pt idx="1">
                  <c:v>6.1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90.8</c:v>
                </c:pt>
                <c:pt idx="1">
                  <c:v>86.6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425280"/>
        <c:axId val="159426816"/>
      </c:barChart>
      <c:catAx>
        <c:axId val="1594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26816"/>
        <c:crosses val="autoZero"/>
        <c:auto val="1"/>
        <c:lblAlgn val="ctr"/>
        <c:lblOffset val="100"/>
        <c:noMultiLvlLbl val="0"/>
      </c:catAx>
      <c:valAx>
        <c:axId val="15942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42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2633</c:v>
                </c:pt>
                <c:pt idx="1">
                  <c:v>3213</c:v>
                </c:pt>
                <c:pt idx="2">
                  <c:v>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793</c:v>
                </c:pt>
                <c:pt idx="1">
                  <c:v>2071</c:v>
                </c:pt>
                <c:pt idx="2">
                  <c:v>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23200"/>
        <c:axId val="159524736"/>
      </c:barChart>
      <c:catAx>
        <c:axId val="1595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24736"/>
        <c:crosses val="autoZero"/>
        <c:auto val="1"/>
        <c:lblAlgn val="ctr"/>
        <c:lblOffset val="100"/>
        <c:noMultiLvlLbl val="0"/>
      </c:catAx>
      <c:valAx>
        <c:axId val="159524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52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10491</c:v>
                </c:pt>
                <c:pt idx="1">
                  <c:v>9847</c:v>
                </c:pt>
                <c:pt idx="2">
                  <c:v>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2160</c:v>
                </c:pt>
                <c:pt idx="1">
                  <c:v>5741</c:v>
                </c:pt>
                <c:pt idx="2">
                  <c:v>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54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575424"/>
        <c:axId val="159585408"/>
      </c:barChart>
      <c:catAx>
        <c:axId val="15957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85408"/>
        <c:crosses val="autoZero"/>
        <c:auto val="1"/>
        <c:lblAlgn val="ctr"/>
        <c:lblOffset val="100"/>
        <c:noMultiLvlLbl val="0"/>
      </c:catAx>
      <c:valAx>
        <c:axId val="159585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57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23.6</c:v>
                </c:pt>
                <c:pt idx="1">
                  <c:v>24.3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32.6</c:v>
                </c:pt>
                <c:pt idx="1">
                  <c:v>33.200000000000003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595520"/>
        <c:axId val="159630080"/>
      </c:barChart>
      <c:catAx>
        <c:axId val="1595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30080"/>
        <c:crosses val="autoZero"/>
        <c:auto val="1"/>
        <c:lblAlgn val="ctr"/>
        <c:lblOffset val="100"/>
        <c:noMultiLvlLbl val="0"/>
      </c:catAx>
      <c:valAx>
        <c:axId val="15963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595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137.148</c:v>
                </c:pt>
                <c:pt idx="1">
                  <c:v>137.148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660672"/>
        <c:axId val="159662464"/>
      </c:barChart>
      <c:catAx>
        <c:axId val="15966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62464"/>
        <c:crosses val="autoZero"/>
        <c:auto val="1"/>
        <c:lblAlgn val="ctr"/>
        <c:lblOffset val="100"/>
        <c:noMultiLvlLbl val="0"/>
      </c:catAx>
      <c:valAx>
        <c:axId val="159662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6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</c:v>
                </c:pt>
                <c:pt idx="1">
                  <c:v>23.63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680384"/>
        <c:axId val="159681920"/>
      </c:barChart>
      <c:catAx>
        <c:axId val="15968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81920"/>
        <c:crosses val="autoZero"/>
        <c:auto val="1"/>
        <c:lblAlgn val="ctr"/>
        <c:lblOffset val="100"/>
        <c:noMultiLvlLbl val="0"/>
      </c:catAx>
      <c:valAx>
        <c:axId val="1596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8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708288"/>
        <c:axId val="159709824"/>
      </c:barChart>
      <c:catAx>
        <c:axId val="1597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09824"/>
        <c:crosses val="autoZero"/>
        <c:auto val="1"/>
        <c:lblAlgn val="ctr"/>
        <c:lblOffset val="100"/>
        <c:noMultiLvlLbl val="0"/>
      </c:catAx>
      <c:valAx>
        <c:axId val="15970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08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57.8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13915136"/>
        <c:axId val="213916672"/>
      </c:barChart>
      <c:catAx>
        <c:axId val="21391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3916672"/>
        <c:crosses val="autoZero"/>
        <c:auto val="1"/>
        <c:lblAlgn val="ctr"/>
        <c:lblOffset val="100"/>
        <c:noMultiLvlLbl val="0"/>
      </c:catAx>
      <c:valAx>
        <c:axId val="21391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3915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376</c:v>
                </c:pt>
                <c:pt idx="1">
                  <c:v>537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421</c:v>
                </c:pt>
                <c:pt idx="1">
                  <c:v>561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37312"/>
        <c:axId val="153454848"/>
      </c:barChart>
      <c:catAx>
        <c:axId val="1534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4848"/>
        <c:crosses val="autoZero"/>
        <c:auto val="1"/>
        <c:lblAlgn val="ctr"/>
        <c:lblOffset val="100"/>
        <c:noMultiLvlLbl val="0"/>
      </c:catAx>
      <c:valAx>
        <c:axId val="1534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7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107</c:v>
                </c:pt>
                <c:pt idx="1">
                  <c:v>132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94</c:v>
                </c:pt>
                <c:pt idx="1">
                  <c:v>105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43264"/>
        <c:axId val="153672320"/>
      </c:barChart>
      <c:catAx>
        <c:axId val="1536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auto val="1"/>
        <c:lblAlgn val="ctr"/>
        <c:lblOffset val="100"/>
        <c:noMultiLvlLbl val="0"/>
      </c:catAx>
      <c:valAx>
        <c:axId val="15367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3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901</c:v>
                </c:pt>
                <c:pt idx="1">
                  <c:v>860</c:v>
                </c:pt>
                <c:pt idx="2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790</c:v>
                </c:pt>
                <c:pt idx="1">
                  <c:v>720</c:v>
                </c:pt>
                <c:pt idx="2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53.3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57.8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114688"/>
        <c:axId val="154296704"/>
      </c:barChart>
      <c:catAx>
        <c:axId val="15411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96704"/>
        <c:crosses val="autoZero"/>
        <c:auto val="1"/>
        <c:lblAlgn val="ctr"/>
        <c:lblOffset val="100"/>
        <c:noMultiLvlLbl val="0"/>
      </c:catAx>
      <c:valAx>
        <c:axId val="154296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4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8.1</c:v>
                </c:pt>
                <c:pt idx="1">
                  <c:v>7.3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1.2</c:v>
                </c:pt>
                <c:pt idx="1">
                  <c:v>6.1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90.8</c:v>
                </c:pt>
                <c:pt idx="1">
                  <c:v>86.6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</c:v>
                </c:pt>
                <c:pt idx="1">
                  <c:v>251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</c:v>
                </c:pt>
                <c:pt idx="1">
                  <c:v>413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</c:v>
                </c:pt>
                <c:pt idx="1">
                  <c:v>87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2088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688768"/>
        <c:axId val="156768512"/>
      </c:barChart>
      <c:catAx>
        <c:axId val="15668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768512"/>
        <c:crosses val="autoZero"/>
        <c:auto val="1"/>
        <c:lblAlgn val="ctr"/>
        <c:lblOffset val="100"/>
        <c:noMultiLvlLbl val="0"/>
      </c:catAx>
      <c:valAx>
        <c:axId val="15676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14602496"/>
        <c:axId val="214604032"/>
      </c:barChart>
      <c:catAx>
        <c:axId val="214602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4604032"/>
        <c:crosses val="autoZero"/>
        <c:auto val="1"/>
        <c:lblAlgn val="ctr"/>
        <c:lblOffset val="100"/>
        <c:noMultiLvlLbl val="0"/>
      </c:catAx>
      <c:valAx>
        <c:axId val="21460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46024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1469</c:v>
                </c:pt>
                <c:pt idx="1">
                  <c:v>1285</c:v>
                </c:pt>
                <c:pt idx="2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43392"/>
        <c:axId val="156932352"/>
      </c:barChart>
      <c:catAx>
        <c:axId val="1568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2352"/>
        <c:crosses val="autoZero"/>
        <c:auto val="1"/>
        <c:lblAlgn val="ctr"/>
        <c:lblOffset val="100"/>
        <c:noMultiLvlLbl val="0"/>
      </c:catAx>
      <c:valAx>
        <c:axId val="15693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24</c:v>
                </c:pt>
                <c:pt idx="1">
                  <c:v>28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31520"/>
        <c:axId val="157619712"/>
      </c:barChart>
      <c:catAx>
        <c:axId val="1575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712"/>
        <c:crosses val="autoZero"/>
        <c:auto val="1"/>
        <c:lblAlgn val="ctr"/>
        <c:lblOffset val="100"/>
        <c:noMultiLvlLbl val="0"/>
      </c:catAx>
      <c:valAx>
        <c:axId val="157619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753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44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78144"/>
        <c:axId val="158030464"/>
      </c:barChart>
      <c:catAx>
        <c:axId val="1578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30464"/>
        <c:crosses val="autoZero"/>
        <c:auto val="1"/>
        <c:lblAlgn val="ctr"/>
        <c:lblOffset val="100"/>
        <c:noMultiLvlLbl val="0"/>
      </c:catAx>
      <c:valAx>
        <c:axId val="1580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519296"/>
        <c:axId val="158666752"/>
      </c:barChart>
      <c:catAx>
        <c:axId val="15851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6752"/>
        <c:crosses val="autoZero"/>
        <c:auto val="1"/>
        <c:lblAlgn val="ctr"/>
        <c:lblOffset val="100"/>
        <c:noMultiLvlLbl val="0"/>
      </c:catAx>
      <c:valAx>
        <c:axId val="158666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1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137.148</c:v>
                </c:pt>
                <c:pt idx="1">
                  <c:v>137.148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35744"/>
        <c:axId val="158755072"/>
      </c:barChart>
      <c:catAx>
        <c:axId val="158735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13269</c:v>
                </c:pt>
                <c:pt idx="1">
                  <c:v>9974</c:v>
                </c:pt>
                <c:pt idx="2">
                  <c:v>12129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099136"/>
        <c:axId val="159129984"/>
      </c:barChart>
      <c:catAx>
        <c:axId val="1590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29984"/>
        <c:crosses val="autoZero"/>
        <c:auto val="1"/>
        <c:lblAlgn val="ctr"/>
        <c:lblOffset val="100"/>
        <c:noMultiLvlLbl val="0"/>
      </c:catAx>
      <c:valAx>
        <c:axId val="15912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6.6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669632"/>
        <c:axId val="160321536"/>
      </c:barChart>
      <c:catAx>
        <c:axId val="1596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6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8.5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932224"/>
        <c:axId val="160933760"/>
      </c:barChart>
      <c:catAx>
        <c:axId val="1609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33760"/>
        <c:crosses val="autoZero"/>
        <c:auto val="1"/>
        <c:lblAlgn val="ctr"/>
        <c:lblOffset val="100"/>
        <c:noMultiLvlLbl val="0"/>
      </c:catAx>
      <c:valAx>
        <c:axId val="16093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16.029607136078951</c:v>
                </c:pt>
                <c:pt idx="1">
                  <c:v>59.187701651167202</c:v>
                </c:pt>
                <c:pt idx="2">
                  <c:v>24.782691212753843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40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62340864"/>
        <c:axId val="162343936"/>
      </c:barChart>
      <c:catAx>
        <c:axId val="1623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43936"/>
        <c:crosses val="autoZero"/>
        <c:auto val="1"/>
        <c:lblAlgn val="ctr"/>
        <c:lblOffset val="100"/>
        <c:noMultiLvlLbl val="0"/>
      </c:catAx>
      <c:valAx>
        <c:axId val="16234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6234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</c:v>
                </c:pt>
                <c:pt idx="1">
                  <c:v>251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</c:v>
                </c:pt>
                <c:pt idx="1">
                  <c:v>413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022208"/>
        <c:axId val="215085440"/>
      </c:barChart>
      <c:catAx>
        <c:axId val="21502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5085440"/>
        <c:crosses val="autoZero"/>
        <c:auto val="1"/>
        <c:lblAlgn val="ctr"/>
        <c:lblOffset val="100"/>
        <c:noMultiLvlLbl val="0"/>
      </c:catAx>
      <c:valAx>
        <c:axId val="2150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022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66213888"/>
        <c:axId val="186736640"/>
      </c:barChart>
      <c:catAx>
        <c:axId val="166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6621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90.3</c:v>
                </c:pt>
                <c:pt idx="1">
                  <c:v>102.5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110.3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058048"/>
        <c:axId val="189170816"/>
      </c:barChart>
      <c:catAx>
        <c:axId val="18905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170816"/>
        <c:crosses val="autoZero"/>
        <c:auto val="1"/>
        <c:lblAlgn val="ctr"/>
        <c:lblOffset val="100"/>
        <c:noMultiLvlLbl val="0"/>
      </c:catAx>
      <c:valAx>
        <c:axId val="18917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058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372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238656"/>
        <c:axId val="189314560"/>
      </c:barChart>
      <c:catAx>
        <c:axId val="1892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14560"/>
        <c:crosses val="autoZero"/>
        <c:auto val="1"/>
        <c:lblAlgn val="ctr"/>
        <c:lblOffset val="100"/>
        <c:noMultiLvlLbl val="0"/>
      </c:catAx>
      <c:valAx>
        <c:axId val="18931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3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25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70592"/>
        <c:axId val="189562880"/>
      </c:barChart>
      <c:catAx>
        <c:axId val="1894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62880"/>
        <c:crosses val="autoZero"/>
        <c:auto val="1"/>
        <c:lblAlgn val="ctr"/>
        <c:lblOffset val="100"/>
        <c:noMultiLvlLbl val="0"/>
      </c:catAx>
      <c:valAx>
        <c:axId val="18956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70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56</c:v>
                </c:pt>
                <c:pt idx="1">
                  <c:v>41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98</c:v>
                </c:pt>
                <c:pt idx="1">
                  <c:v>77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26496"/>
        <c:axId val="190028416"/>
      </c:barChart>
      <c:catAx>
        <c:axId val="1900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28416"/>
        <c:crosses val="autoZero"/>
        <c:auto val="1"/>
        <c:lblAlgn val="ctr"/>
        <c:lblOffset val="100"/>
        <c:noMultiLvlLbl val="0"/>
      </c:catAx>
      <c:valAx>
        <c:axId val="19002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2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2.1218447523249191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2.2433099259821598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1.9396469918390586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2.2964509394572024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2.1522110457392296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2.3078382994875688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2.6912127538432342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2.9341431011577148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3.1277282216739422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3.1239324349971533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3.3668627823116339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3.9020687037388502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4.6346555323590808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4.6726133991269689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3.8185613968494971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2.5507686468020494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1.9965837919908902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1.3475042702600113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0994304"/>
        <c:axId val="190995840"/>
      </c:barChart>
      <c:catAx>
        <c:axId val="1909943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0995840"/>
        <c:crosses val="autoZero"/>
        <c:auto val="1"/>
        <c:lblAlgn val="ctr"/>
        <c:lblOffset val="100"/>
        <c:noMultiLvlLbl val="0"/>
      </c:catAx>
      <c:valAx>
        <c:axId val="1909958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0994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2.2509014993357375</c:v>
                </c:pt>
                <c:pt idx="1">
                  <c:v>2.30404251281078</c:v>
                </c:pt>
                <c:pt idx="2">
                  <c:v>2.3382045929018789</c:v>
                </c:pt>
                <c:pt idx="3">
                  <c:v>2.3723666729929778</c:v>
                </c:pt>
                <c:pt idx="4">
                  <c:v>2.2584930726893151</c:v>
                </c:pt>
                <c:pt idx="5">
                  <c:v>2.4938318466502181</c:v>
                </c:pt>
                <c:pt idx="6">
                  <c:v>2.7405579806414879</c:v>
                </c:pt>
                <c:pt idx="7">
                  <c:v>3.2681723287151265</c:v>
                </c:pt>
                <c:pt idx="8">
                  <c:v>3.5148984627063959</c:v>
                </c:pt>
                <c:pt idx="9">
                  <c:v>3.6287720630100586</c:v>
                </c:pt>
                <c:pt idx="10">
                  <c:v>3.4769405959385082</c:v>
                </c:pt>
                <c:pt idx="11">
                  <c:v>3.6249762763332702</c:v>
                </c:pt>
                <c:pt idx="12">
                  <c:v>4.1032453976086538</c:v>
                </c:pt>
                <c:pt idx="13">
                  <c:v>4.0425128107800345</c:v>
                </c:pt>
                <c:pt idx="14">
                  <c:v>2.9834883279559685</c:v>
                </c:pt>
                <c:pt idx="15">
                  <c:v>1.7043082178781552</c:v>
                </c:pt>
                <c:pt idx="16">
                  <c:v>1.0438413361169103</c:v>
                </c:pt>
                <c:pt idx="17">
                  <c:v>0.62250901499335731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1371904"/>
        <c:axId val="191374848"/>
      </c:barChart>
      <c:catAx>
        <c:axId val="191371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1374848"/>
        <c:crosses val="autoZero"/>
        <c:auto val="1"/>
        <c:lblAlgn val="ctr"/>
        <c:lblOffset val="100"/>
        <c:noMultiLvlLbl val="0"/>
      </c:catAx>
      <c:valAx>
        <c:axId val="1913748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371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0.18661464076681653</c:v>
                </c:pt>
                <c:pt idx="1">
                  <c:v>0.21849963583394028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1.8237339893120703</c:v>
                </c:pt>
                <c:pt idx="1">
                  <c:v>1.3838310269482883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9.3985919077105784</c:v>
                </c:pt>
                <c:pt idx="1">
                  <c:v>5.1802621995630007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27.398422258037154</c:v>
                </c:pt>
                <c:pt idx="1">
                  <c:v>21.795338674435545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46.416150648909998</c:v>
                </c:pt>
                <c:pt idx="1">
                  <c:v>58.084486525855795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4.5550937314445674</c:v>
                </c:pt>
                <c:pt idx="1">
                  <c:v>4.989075018208303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10.221392823818814</c:v>
                </c:pt>
                <c:pt idx="1">
                  <c:v>8.3485069191551347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2490496"/>
        <c:axId val="192566016"/>
      </c:barChart>
      <c:catAx>
        <c:axId val="19249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566016"/>
        <c:crosses val="autoZero"/>
        <c:auto val="1"/>
        <c:lblAlgn val="ctr"/>
        <c:lblOffset val="100"/>
        <c:noMultiLvlLbl val="0"/>
      </c:catAx>
      <c:valAx>
        <c:axId val="192566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490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30.180676902196961</c:v>
                </c:pt>
                <c:pt idx="1">
                  <c:v>27.512745812090312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32.267367885316823</c:v>
                </c:pt>
                <c:pt idx="1">
                  <c:v>37.126729788783685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37.3653405717194</c:v>
                </c:pt>
                <c:pt idx="1">
                  <c:v>35.032774945375088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0.18661464076681653</c:v>
                </c:pt>
                <c:pt idx="1">
                  <c:v>0.32774945375091041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3442560"/>
        <c:axId val="193444480"/>
      </c:barChart>
      <c:catAx>
        <c:axId val="19344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3444480"/>
        <c:crosses val="autoZero"/>
        <c:auto val="1"/>
        <c:lblAlgn val="ctr"/>
        <c:lblOffset val="100"/>
        <c:noMultiLvlLbl val="0"/>
      </c:catAx>
      <c:valAx>
        <c:axId val="19344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3442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34</c:v>
                </c:pt>
                <c:pt idx="4">
                  <c:v>64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18</c:v>
                </c:pt>
                <c:pt idx="3">
                  <c:v>50</c:v>
                </c:pt>
                <c:pt idx="4">
                  <c:v>55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93714432"/>
        <c:axId val="193720320"/>
      </c:barChart>
      <c:catAx>
        <c:axId val="193714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320"/>
        <c:crosses val="autoZero"/>
        <c:auto val="1"/>
        <c:lblAlgn val="ctr"/>
        <c:lblOffset val="100"/>
        <c:noMultiLvlLbl val="0"/>
      </c:catAx>
      <c:valAx>
        <c:axId val="193720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</c:v>
                </c:pt>
                <c:pt idx="1">
                  <c:v>87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232512"/>
        <c:axId val="215234432"/>
      </c:barChart>
      <c:catAx>
        <c:axId val="21523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5234432"/>
        <c:crosses val="autoZero"/>
        <c:auto val="1"/>
        <c:lblAlgn val="ctr"/>
        <c:lblOffset val="100"/>
        <c:noMultiLvlLbl val="0"/>
      </c:catAx>
      <c:valAx>
        <c:axId val="21523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232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1.53</c:v>
                </c:pt>
                <c:pt idx="1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98152576"/>
        <c:axId val="198154112"/>
      </c:barChart>
      <c:catAx>
        <c:axId val="19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154112"/>
        <c:crosses val="autoZero"/>
        <c:auto val="1"/>
        <c:lblAlgn val="ctr"/>
        <c:lblOffset val="100"/>
        <c:noMultiLvlLbl val="0"/>
      </c:catAx>
      <c:valAx>
        <c:axId val="19815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15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58.243606998654109</c:v>
                </c:pt>
                <c:pt idx="2">
                  <c:v>23.731884057971016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41.756393001345891</c:v>
                </c:pt>
                <c:pt idx="2">
                  <c:v>76.268115942028984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9078656"/>
        <c:axId val="199084288"/>
      </c:barChart>
      <c:catAx>
        <c:axId val="19907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84288"/>
        <c:crosses val="autoZero"/>
        <c:auto val="1"/>
        <c:lblAlgn val="ctr"/>
        <c:lblOffset val="100"/>
        <c:noMultiLvlLbl val="0"/>
      </c:catAx>
      <c:valAx>
        <c:axId val="199084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78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123</c:v>
                </c:pt>
                <c:pt idx="1">
                  <c:v>106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4464"/>
        <c:axId val="199639424"/>
      </c:barChart>
      <c:catAx>
        <c:axId val="19953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9639424"/>
        <c:crosses val="autoZero"/>
        <c:auto val="1"/>
        <c:lblAlgn val="ctr"/>
        <c:lblOffset val="100"/>
        <c:noMultiLvlLbl val="0"/>
      </c:catAx>
      <c:valAx>
        <c:axId val="19963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9534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286</c:v>
                </c:pt>
                <c:pt idx="1">
                  <c:v>353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309</c:v>
                </c:pt>
                <c:pt idx="1">
                  <c:v>314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151040"/>
        <c:axId val="200152576"/>
      </c:barChart>
      <c:catAx>
        <c:axId val="2001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0152576"/>
        <c:crosses val="autoZero"/>
        <c:auto val="1"/>
        <c:lblAlgn val="ctr"/>
        <c:lblOffset val="100"/>
        <c:noMultiLvlLbl val="0"/>
      </c:catAx>
      <c:valAx>
        <c:axId val="2001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015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35.899462535567501</c:v>
                </c:pt>
                <c:pt idx="1">
                  <c:v>30.76770482047213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31.947518178944041</c:v>
                </c:pt>
                <c:pt idx="1">
                  <c:v>31.620710176552269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15.91843186847929</c:v>
                </c:pt>
                <c:pt idx="1">
                  <c:v>17.833763142233682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10.243439772368006</c:v>
                </c:pt>
                <c:pt idx="1">
                  <c:v>14.044832374528863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4.0784065760354089</c:v>
                </c:pt>
                <c:pt idx="1">
                  <c:v>3.8484427692918071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1.9127410686057542</c:v>
                </c:pt>
                <c:pt idx="1">
                  <c:v>1.8845467169212458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0733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54.85</c:v>
                </c:pt>
                <c:pt idx="1">
                  <c:v>37.14</c:v>
                </c:pt>
                <c:pt idx="2">
                  <c:v>6.53</c:v>
                </c:pt>
                <c:pt idx="3">
                  <c:v>1.1000000000000001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57.45</c:v>
                </c:pt>
                <c:pt idx="1">
                  <c:v>33.43</c:v>
                </c:pt>
                <c:pt idx="2">
                  <c:v>7.28</c:v>
                </c:pt>
                <c:pt idx="3">
                  <c:v>1.21</c:v>
                </c:pt>
                <c:pt idx="4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01090944"/>
        <c:axId val="201158656"/>
      </c:barChart>
      <c:catAx>
        <c:axId val="2010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090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54617</c:v>
                </c:pt>
                <c:pt idx="1">
                  <c:v>60473</c:v>
                </c:pt>
                <c:pt idx="2">
                  <c:v>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55648"/>
        <c:axId val="201769728"/>
      </c:barChart>
      <c:catAx>
        <c:axId val="2017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769728"/>
        <c:crosses val="autoZero"/>
        <c:auto val="1"/>
        <c:lblAlgn val="ctr"/>
        <c:lblOffset val="100"/>
        <c:noMultiLvlLbl val="0"/>
      </c:catAx>
      <c:valAx>
        <c:axId val="2017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75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3656</c:v>
                </c:pt>
                <c:pt idx="1">
                  <c:v>3706</c:v>
                </c:pt>
                <c:pt idx="2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4828</c:v>
                </c:pt>
                <c:pt idx="1">
                  <c:v>4845</c:v>
                </c:pt>
                <c:pt idx="2">
                  <c:v>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37504"/>
        <c:axId val="202362880"/>
      </c:barChart>
      <c:catAx>
        <c:axId val="2020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362880"/>
        <c:crosses val="autoZero"/>
        <c:auto val="1"/>
        <c:lblAlgn val="ctr"/>
        <c:lblOffset val="100"/>
        <c:noMultiLvlLbl val="0"/>
      </c:catAx>
      <c:valAx>
        <c:axId val="20236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03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17.399999999999999</c:v>
                </c:pt>
                <c:pt idx="1">
                  <c:v>31.7</c:v>
                </c:pt>
                <c:pt idx="2">
                  <c:v>13</c:v>
                </c:pt>
                <c:pt idx="3">
                  <c:v>37.900000000000006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98.910675381263616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1.0893246187363834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03412608"/>
        <c:axId val="203414912"/>
      </c:barChart>
      <c:catAx>
        <c:axId val="20341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414912"/>
        <c:crosses val="autoZero"/>
        <c:auto val="1"/>
        <c:lblAlgn val="ctr"/>
        <c:lblOffset val="100"/>
        <c:noMultiLvlLbl val="0"/>
      </c:catAx>
      <c:valAx>
        <c:axId val="2034149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4126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2088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5856640"/>
        <c:axId val="215858560"/>
      </c:barChart>
      <c:catAx>
        <c:axId val="2158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5858560"/>
        <c:crosses val="autoZero"/>
        <c:auto val="1"/>
        <c:lblAlgn val="ctr"/>
        <c:lblOffset val="100"/>
        <c:noMultiLvlLbl val="0"/>
      </c:catAx>
      <c:valAx>
        <c:axId val="215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85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13.6</c:v>
                </c:pt>
                <c:pt idx="1">
                  <c:v>7.8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32928"/>
        <c:axId val="203534720"/>
      </c:barChart>
      <c:catAx>
        <c:axId val="2035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4720"/>
        <c:crosses val="autoZero"/>
        <c:auto val="1"/>
        <c:lblAlgn val="ctr"/>
        <c:lblOffset val="100"/>
        <c:noMultiLvlLbl val="0"/>
      </c:catAx>
      <c:valAx>
        <c:axId val="20353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23.1</c:v>
                </c:pt>
                <c:pt idx="1">
                  <c:v>16.7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840128"/>
        <c:axId val="203891072"/>
      </c:barChart>
      <c:catAx>
        <c:axId val="2038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891072"/>
        <c:crosses val="autoZero"/>
        <c:auto val="1"/>
        <c:lblAlgn val="ctr"/>
        <c:lblOffset val="100"/>
        <c:noMultiLvlLbl val="0"/>
      </c:catAx>
      <c:valAx>
        <c:axId val="2038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84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9.43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4010240"/>
        <c:axId val="204011776"/>
      </c:barChart>
      <c:catAx>
        <c:axId val="2040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011776"/>
        <c:crosses val="autoZero"/>
        <c:auto val="1"/>
        <c:lblAlgn val="ctr"/>
        <c:lblOffset val="100"/>
        <c:noMultiLvlLbl val="0"/>
      </c:catAx>
      <c:valAx>
        <c:axId val="2040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4010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2633</c:v>
                </c:pt>
                <c:pt idx="1">
                  <c:v>3213</c:v>
                </c:pt>
                <c:pt idx="2">
                  <c:v>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793</c:v>
                </c:pt>
                <c:pt idx="1">
                  <c:v>2071</c:v>
                </c:pt>
                <c:pt idx="2">
                  <c:v>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259328"/>
        <c:axId val="204261248"/>
      </c:barChart>
      <c:catAx>
        <c:axId val="20425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61248"/>
        <c:crosses val="autoZero"/>
        <c:auto val="1"/>
        <c:lblAlgn val="ctr"/>
        <c:lblOffset val="100"/>
        <c:noMultiLvlLbl val="0"/>
      </c:catAx>
      <c:valAx>
        <c:axId val="2042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425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10491</c:v>
                </c:pt>
                <c:pt idx="1">
                  <c:v>9847</c:v>
                </c:pt>
                <c:pt idx="2">
                  <c:v>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2160</c:v>
                </c:pt>
                <c:pt idx="1">
                  <c:v>5741</c:v>
                </c:pt>
                <c:pt idx="2">
                  <c:v>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675328"/>
        <c:axId val="204853248"/>
      </c:barChart>
      <c:catAx>
        <c:axId val="20467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3248"/>
        <c:crosses val="autoZero"/>
        <c:auto val="1"/>
        <c:lblAlgn val="ctr"/>
        <c:lblOffset val="100"/>
        <c:noMultiLvlLbl val="0"/>
      </c:catAx>
      <c:valAx>
        <c:axId val="204853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467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5099392"/>
        <c:axId val="205100928"/>
      </c:barChart>
      <c:catAx>
        <c:axId val="2050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0928"/>
        <c:crosses val="autoZero"/>
        <c:auto val="1"/>
        <c:lblAlgn val="ctr"/>
        <c:lblOffset val="100"/>
        <c:noMultiLvlLbl val="0"/>
      </c:catAx>
      <c:valAx>
        <c:axId val="205100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50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23.6</c:v>
                </c:pt>
                <c:pt idx="1">
                  <c:v>24.3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32.6</c:v>
                </c:pt>
                <c:pt idx="1">
                  <c:v>33.200000000000003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5218944"/>
        <c:axId val="205221248"/>
      </c:barChart>
      <c:catAx>
        <c:axId val="2052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221248"/>
        <c:crosses val="autoZero"/>
        <c:auto val="1"/>
        <c:lblAlgn val="ctr"/>
        <c:lblOffset val="100"/>
        <c:noMultiLvlLbl val="0"/>
      </c:catAx>
      <c:valAx>
        <c:axId val="20522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218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</c:v>
                </c:pt>
                <c:pt idx="1">
                  <c:v>23.63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9424"/>
        <c:axId val="205241728"/>
      </c:barChart>
      <c:catAx>
        <c:axId val="20523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1728"/>
        <c:crosses val="autoZero"/>
        <c:auto val="1"/>
        <c:lblAlgn val="ctr"/>
        <c:lblOffset val="100"/>
        <c:noMultiLvlLbl val="0"/>
      </c:catAx>
      <c:valAx>
        <c:axId val="2052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523200"/>
        <c:axId val="205537664"/>
      </c:barChart>
      <c:catAx>
        <c:axId val="20552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537664"/>
        <c:crosses val="autoZero"/>
        <c:auto val="1"/>
        <c:lblAlgn val="ctr"/>
        <c:lblOffset val="100"/>
        <c:noMultiLvlLbl val="0"/>
      </c:catAx>
      <c:valAx>
        <c:axId val="20553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523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13496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12849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25834</v>
      </c>
      <c r="C4" s="35">
        <v>12613</v>
      </c>
      <c r="D4" s="63">
        <v>13221</v>
      </c>
      <c r="E4" s="211"/>
    </row>
    <row r="5" spans="1:5" ht="30" x14ac:dyDescent="0.25">
      <c r="A5" s="201" t="s">
        <v>716</v>
      </c>
      <c r="B5" s="72">
        <v>26052</v>
      </c>
      <c r="C5" s="61">
        <v>12768</v>
      </c>
      <c r="D5" s="111">
        <v>13284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3839</v>
      </c>
      <c r="C4" s="71">
        <v>6428</v>
      </c>
    </row>
    <row r="5" spans="1:6" x14ac:dyDescent="0.25">
      <c r="A5" s="286" t="s">
        <v>719</v>
      </c>
      <c r="B5" s="214">
        <v>1085</v>
      </c>
      <c r="C5" s="214">
        <v>1497</v>
      </c>
    </row>
    <row r="6" spans="1:6" x14ac:dyDescent="0.25">
      <c r="A6" s="286" t="s">
        <v>720</v>
      </c>
      <c r="B6" s="214">
        <v>2162</v>
      </c>
      <c r="C6" s="214">
        <v>2236</v>
      </c>
    </row>
    <row r="7" spans="1:6" x14ac:dyDescent="0.25">
      <c r="A7" s="286" t="s">
        <v>721</v>
      </c>
      <c r="B7" s="214">
        <v>4737</v>
      </c>
      <c r="C7" s="214">
        <v>3316</v>
      </c>
    </row>
    <row r="8" spans="1:6" x14ac:dyDescent="0.25">
      <c r="A8" s="286" t="s">
        <v>722</v>
      </c>
      <c r="B8" s="214">
        <v>142</v>
      </c>
      <c r="C8" s="214">
        <v>210</v>
      </c>
    </row>
    <row r="9" spans="1:6" x14ac:dyDescent="0.25">
      <c r="A9" s="286" t="s">
        <v>723</v>
      </c>
      <c r="B9" s="214">
        <v>1242</v>
      </c>
      <c r="C9" s="214">
        <v>1112</v>
      </c>
    </row>
    <row r="10" spans="1:6" ht="30" x14ac:dyDescent="0.25">
      <c r="A10" s="293" t="s">
        <v>724</v>
      </c>
      <c r="B10" s="214">
        <v>3105</v>
      </c>
      <c r="C10" s="214">
        <v>348</v>
      </c>
    </row>
    <row r="11" spans="1:6" x14ac:dyDescent="0.25">
      <c r="A11" s="286" t="s">
        <v>887</v>
      </c>
      <c r="B11" s="214">
        <v>771</v>
      </c>
      <c r="C11" s="214">
        <v>1091</v>
      </c>
    </row>
    <row r="12" spans="1:6" x14ac:dyDescent="0.25">
      <c r="A12" s="294" t="s">
        <v>16</v>
      </c>
      <c r="B12" s="1">
        <f>SUM(B4:B11)</f>
        <v>17083</v>
      </c>
      <c r="C12" s="1">
        <f>SUM(C4:C11)</f>
        <v>16238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3706</v>
      </c>
      <c r="C19" s="71">
        <v>4960</v>
      </c>
    </row>
    <row r="20" spans="1:3" x14ac:dyDescent="0.25">
      <c r="A20" s="286" t="s">
        <v>719</v>
      </c>
      <c r="B20" s="214">
        <v>549</v>
      </c>
      <c r="C20" s="214">
        <v>764</v>
      </c>
    </row>
    <row r="21" spans="1:3" x14ac:dyDescent="0.25">
      <c r="A21" s="286" t="s">
        <v>720</v>
      </c>
      <c r="B21" s="214">
        <v>1647</v>
      </c>
      <c r="C21" s="214">
        <v>1808</v>
      </c>
    </row>
    <row r="22" spans="1:3" x14ac:dyDescent="0.25">
      <c r="A22" s="286" t="s">
        <v>721</v>
      </c>
      <c r="B22" s="214">
        <v>4171</v>
      </c>
      <c r="C22" s="214">
        <v>3062</v>
      </c>
    </row>
    <row r="23" spans="1:3" x14ac:dyDescent="0.25">
      <c r="A23" s="286" t="s">
        <v>722</v>
      </c>
      <c r="B23" s="214">
        <v>29</v>
      </c>
      <c r="C23" s="214">
        <v>108</v>
      </c>
    </row>
    <row r="24" spans="1:3" x14ac:dyDescent="0.25">
      <c r="A24" s="286" t="s">
        <v>723</v>
      </c>
      <c r="B24" s="214">
        <v>702</v>
      </c>
      <c r="C24" s="214">
        <v>658</v>
      </c>
    </row>
    <row r="25" spans="1:3" ht="30" x14ac:dyDescent="0.25">
      <c r="A25" s="293" t="s">
        <v>724</v>
      </c>
      <c r="B25" s="214">
        <v>1956</v>
      </c>
      <c r="C25" s="214">
        <v>248</v>
      </c>
    </row>
    <row r="26" spans="1:3" x14ac:dyDescent="0.25">
      <c r="A26" s="286" t="s">
        <v>887</v>
      </c>
      <c r="B26" s="214">
        <v>676</v>
      </c>
      <c r="C26" s="214">
        <v>1184</v>
      </c>
    </row>
    <row r="27" spans="1:3" x14ac:dyDescent="0.25">
      <c r="A27" s="294" t="s">
        <v>16</v>
      </c>
      <c r="B27" s="1">
        <f>SUM(B19:B26)</f>
        <v>13436</v>
      </c>
      <c r="C27" s="1">
        <f>SUM(C19:C26)</f>
        <v>12792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74.290000000000006</v>
      </c>
      <c r="C4" s="1018">
        <v>70.84</v>
      </c>
      <c r="D4" s="1018">
        <v>78.069999999999993</v>
      </c>
      <c r="E4" s="1019">
        <v>51</v>
      </c>
      <c r="F4" s="1019">
        <v>170.4</v>
      </c>
      <c r="G4" s="1020">
        <v>44.7</v>
      </c>
      <c r="H4" s="1021">
        <v>42.9</v>
      </c>
      <c r="I4" s="1022">
        <v>46.3</v>
      </c>
      <c r="J4" s="1019">
        <v>23.1</v>
      </c>
    </row>
    <row r="5" spans="1:12" x14ac:dyDescent="0.25">
      <c r="A5" s="498">
        <v>2021</v>
      </c>
      <c r="B5" s="757">
        <v>72.989999999999995</v>
      </c>
      <c r="C5" s="758">
        <v>69.95</v>
      </c>
      <c r="D5" s="758">
        <v>76.260000000000005</v>
      </c>
      <c r="E5" s="1023">
        <v>50</v>
      </c>
      <c r="F5" s="1023">
        <v>171.5</v>
      </c>
      <c r="G5" s="1024">
        <v>44.7</v>
      </c>
      <c r="H5" s="1025">
        <v>43</v>
      </c>
      <c r="I5" s="1026">
        <v>46.4</v>
      </c>
      <c r="J5" s="1023">
        <v>16.7</v>
      </c>
    </row>
    <row r="6" spans="1:12" x14ac:dyDescent="0.25">
      <c r="A6" s="499">
        <v>2022</v>
      </c>
      <c r="B6" s="1011">
        <v>72.709999999999994</v>
      </c>
      <c r="C6" s="1012">
        <v>69.77</v>
      </c>
      <c r="D6" s="1012">
        <v>75.88</v>
      </c>
      <c r="E6" s="1013">
        <v>44</v>
      </c>
      <c r="F6" s="1013">
        <v>187.6</v>
      </c>
      <c r="G6" s="1014">
        <v>46</v>
      </c>
      <c r="H6" s="1015">
        <v>44.2</v>
      </c>
      <c r="I6" s="1016">
        <v>47.7</v>
      </c>
      <c r="J6" s="1013">
        <v>41.8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16.7</v>
      </c>
    </row>
    <row r="13" spans="1:12" x14ac:dyDescent="0.25">
      <c r="A13" s="633">
        <f t="shared" si="0"/>
        <v>2022</v>
      </c>
      <c r="B13" s="627">
        <f t="shared" si="1"/>
        <v>41.8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7869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8447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69651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8033</v>
      </c>
      <c r="C5" s="70">
        <v>8484</v>
      </c>
      <c r="D5" s="55">
        <v>4828</v>
      </c>
      <c r="E5" s="110">
        <v>3656</v>
      </c>
      <c r="F5" s="55">
        <v>28</v>
      </c>
      <c r="G5" s="55">
        <v>32.6</v>
      </c>
      <c r="H5" s="110">
        <v>23.6</v>
      </c>
      <c r="I5" s="55"/>
      <c r="J5" s="70"/>
      <c r="K5" s="55"/>
      <c r="L5" s="55"/>
      <c r="M5" s="71">
        <v>56</v>
      </c>
      <c r="N5" s="71">
        <v>56</v>
      </c>
      <c r="O5" s="71">
        <v>57</v>
      </c>
    </row>
    <row r="6" spans="1:16" x14ac:dyDescent="0.25">
      <c r="A6" s="215">
        <v>2021</v>
      </c>
      <c r="B6" s="212">
        <v>8121</v>
      </c>
      <c r="C6" s="212">
        <v>8551</v>
      </c>
      <c r="D6" s="58">
        <v>4845</v>
      </c>
      <c r="E6" s="160">
        <v>3706</v>
      </c>
      <c r="F6" s="58">
        <v>28.6</v>
      </c>
      <c r="G6" s="58">
        <v>33.200000000000003</v>
      </c>
      <c r="H6" s="160">
        <v>24.3</v>
      </c>
      <c r="I6" s="58">
        <v>54617</v>
      </c>
      <c r="J6" s="212">
        <v>1691</v>
      </c>
      <c r="K6" s="58">
        <v>790</v>
      </c>
      <c r="L6" s="58">
        <v>901</v>
      </c>
      <c r="M6" s="214">
        <v>57</v>
      </c>
      <c r="N6" s="214">
        <v>54</v>
      </c>
      <c r="O6" s="214">
        <v>60</v>
      </c>
    </row>
    <row r="7" spans="1:16" x14ac:dyDescent="0.25">
      <c r="A7" s="229">
        <v>2022</v>
      </c>
      <c r="B7" s="167">
        <v>7869</v>
      </c>
      <c r="C7" s="167">
        <v>8447</v>
      </c>
      <c r="D7" s="94">
        <v>4769</v>
      </c>
      <c r="E7" s="169">
        <v>3678</v>
      </c>
      <c r="F7" s="94">
        <v>32.1</v>
      </c>
      <c r="G7" s="58">
        <v>37.1</v>
      </c>
      <c r="H7" s="160">
        <v>27.3</v>
      </c>
      <c r="I7" s="94">
        <v>60473</v>
      </c>
      <c r="J7" s="167">
        <v>1580</v>
      </c>
      <c r="K7" s="94">
        <v>720</v>
      </c>
      <c r="L7" s="94">
        <v>860</v>
      </c>
      <c r="M7" s="214">
        <v>60</v>
      </c>
      <c r="N7" s="214">
        <v>56</v>
      </c>
      <c r="O7" s="214">
        <v>64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69651</v>
      </c>
      <c r="J8" s="1072">
        <v>1506</v>
      </c>
      <c r="K8" s="1073">
        <v>684</v>
      </c>
      <c r="L8" s="1073">
        <v>822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54617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60473</v>
      </c>
      <c r="F14" s="514">
        <f>A5</f>
        <v>2020</v>
      </c>
      <c r="G14" s="310">
        <f>IF(ISBLANK(E5),"",E5)</f>
        <v>3656</v>
      </c>
      <c r="H14" s="310">
        <f>IF(ISBLANK(D5),"",D5)</f>
        <v>4828</v>
      </c>
      <c r="K14" s="514">
        <f>A6</f>
        <v>2021</v>
      </c>
      <c r="L14" s="310">
        <f>IF(ISBLANK(L6),"",L6)</f>
        <v>901</v>
      </c>
      <c r="M14" s="310">
        <f>IF(ISBLANK(K6),"",K6)</f>
        <v>790</v>
      </c>
    </row>
    <row r="15" spans="1:16" x14ac:dyDescent="0.25">
      <c r="A15" s="481">
        <f>A8</f>
        <v>2023</v>
      </c>
      <c r="B15" s="311">
        <f t="shared" si="0"/>
        <v>69651</v>
      </c>
      <c r="F15" s="486">
        <f t="shared" ref="F15:F16" si="1">A6</f>
        <v>2021</v>
      </c>
      <c r="G15" s="479">
        <f t="shared" ref="G15:G16" si="2">IF(ISBLANK(E6),"",E6)</f>
        <v>3706</v>
      </c>
      <c r="H15" s="479">
        <f t="shared" ref="H15:H16" si="3">IF(ISBLANK(D6),"",D6)</f>
        <v>4845</v>
      </c>
      <c r="K15" s="486">
        <f>A7</f>
        <v>2022</v>
      </c>
      <c r="L15" s="479">
        <f t="shared" ref="L15:L16" si="4">IF(ISBLANK(L7),"",L7)</f>
        <v>860</v>
      </c>
      <c r="M15" s="479">
        <f t="shared" ref="M15:M16" si="5">IF(ISBLANK(K7),"",K7)</f>
        <v>720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3678</v>
      </c>
      <c r="H16" s="311">
        <f t="shared" si="3"/>
        <v>4769</v>
      </c>
      <c r="K16" s="481">
        <f>A8</f>
        <v>2023</v>
      </c>
      <c r="L16" s="311">
        <f t="shared" si="4"/>
        <v>822</v>
      </c>
      <c r="M16" s="311">
        <f t="shared" si="5"/>
        <v>684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8033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8121</v>
      </c>
      <c r="C21" s="373"/>
      <c r="D21" s="197"/>
      <c r="F21" s="514">
        <f>A5</f>
        <v>2020</v>
      </c>
      <c r="G21" s="310">
        <f>IF(ISBLANK(E5),"",E5)</f>
        <v>3656</v>
      </c>
      <c r="H21" s="310">
        <f>IF(ISBLANK(D5),"",D5)</f>
        <v>4828</v>
      </c>
      <c r="K21" s="514">
        <f>A6</f>
        <v>2021</v>
      </c>
      <c r="L21" s="310">
        <f>IF(ISBLANK(L6),"",L6)</f>
        <v>901</v>
      </c>
      <c r="M21" s="310">
        <f>IF(ISBLANK(K6),"",K6)</f>
        <v>790</v>
      </c>
    </row>
    <row r="22" spans="1:15" x14ac:dyDescent="0.25">
      <c r="A22" s="481">
        <f t="shared" si="6"/>
        <v>2022</v>
      </c>
      <c r="B22" s="311">
        <f t="shared" si="7"/>
        <v>7869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3706</v>
      </c>
      <c r="H22" s="479">
        <f t="shared" ref="H22:H23" si="10">IF(ISBLANK(D6),"",D6)</f>
        <v>4845</v>
      </c>
      <c r="K22" s="486">
        <f>A7</f>
        <v>2022</v>
      </c>
      <c r="L22" s="479">
        <f>IF(ISBLANK(L7),"",L7)</f>
        <v>860</v>
      </c>
      <c r="M22" s="479">
        <f>IF(ISBLANK(K7),"",K7)</f>
        <v>720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3678</v>
      </c>
      <c r="H23" s="311">
        <f t="shared" si="10"/>
        <v>4769</v>
      </c>
      <c r="K23" s="481">
        <f>A8</f>
        <v>2023</v>
      </c>
      <c r="L23" s="311">
        <f>IF(ISBLANK(L8),"",L8)</f>
        <v>822</v>
      </c>
      <c r="M23" s="311">
        <f>IF(ISBLANK(K8),"",K8)</f>
        <v>684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8033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8121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7869</v>
      </c>
      <c r="C28" s="373"/>
      <c r="D28" s="197"/>
      <c r="F28" s="514">
        <f>A5</f>
        <v>2020</v>
      </c>
      <c r="G28" s="310">
        <f>IF(ISBLANK(H5),"",H5)</f>
        <v>23.6</v>
      </c>
      <c r="H28" s="310">
        <f>IF(ISBLANK(G5),"",G5)</f>
        <v>32.6</v>
      </c>
      <c r="K28" s="514">
        <f>A5</f>
        <v>2020</v>
      </c>
      <c r="L28" s="310">
        <f>IF(ISBLANK(O5),"",O5)</f>
        <v>57</v>
      </c>
      <c r="M28" s="310">
        <f>IF(ISBLANK(N5),"",N5)</f>
        <v>56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24.3</v>
      </c>
      <c r="H29" s="479">
        <f t="shared" ref="H29:H30" si="15">IF(ISBLANK(G6),"",G6)</f>
        <v>33.200000000000003</v>
      </c>
      <c r="K29" s="486">
        <f t="shared" ref="K29:K30" si="16">A6</f>
        <v>2021</v>
      </c>
      <c r="L29" s="479">
        <f t="shared" ref="L29:L30" si="17">IF(ISBLANK(O6),"",O6)</f>
        <v>60</v>
      </c>
      <c r="M29" s="479">
        <f t="shared" ref="M29:M30" si="18">IF(ISBLANK(N6),"",N6)</f>
        <v>54</v>
      </c>
    </row>
    <row r="30" spans="1:15" x14ac:dyDescent="0.25">
      <c r="F30" s="481">
        <f t="shared" si="13"/>
        <v>2022</v>
      </c>
      <c r="G30" s="311">
        <f t="shared" si="14"/>
        <v>27.3</v>
      </c>
      <c r="H30" s="311">
        <f t="shared" si="15"/>
        <v>37.1</v>
      </c>
      <c r="K30" s="481">
        <f t="shared" si="16"/>
        <v>2022</v>
      </c>
      <c r="L30" s="311">
        <f t="shared" si="17"/>
        <v>64</v>
      </c>
      <c r="M30" s="311">
        <f t="shared" si="18"/>
        <v>56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23.6</v>
      </c>
      <c r="H35" s="310">
        <f>IF(ISBLANK(G5),"",G5)</f>
        <v>32.6</v>
      </c>
      <c r="K35" s="514">
        <f>A5</f>
        <v>2020</v>
      </c>
      <c r="L35" s="310">
        <f>IF(ISBLANK(O5),"",O5)</f>
        <v>57</v>
      </c>
      <c r="M35" s="310">
        <f>IF(ISBLANK(N5),"",N5)</f>
        <v>56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24.3</v>
      </c>
      <c r="H36" s="479">
        <f t="shared" ref="H36:H37" si="21">IF(ISBLANK(G6),"",G6)</f>
        <v>33.200000000000003</v>
      </c>
      <c r="K36" s="486">
        <f t="shared" ref="K36:K37" si="22">A6</f>
        <v>2021</v>
      </c>
      <c r="L36" s="479">
        <f t="shared" ref="L36:L37" si="23">IF(ISBLANK(O6),"",O6)</f>
        <v>60</v>
      </c>
      <c r="M36" s="479">
        <f t="shared" ref="M36:M37" si="24">IF(ISBLANK(N6),"",N6)</f>
        <v>54</v>
      </c>
    </row>
    <row r="37" spans="6:15" x14ac:dyDescent="0.25">
      <c r="F37" s="481">
        <f t="shared" si="19"/>
        <v>2022</v>
      </c>
      <c r="G37" s="311">
        <f t="shared" si="20"/>
        <v>27.3</v>
      </c>
      <c r="H37" s="311">
        <f t="shared" si="21"/>
        <v>37.1</v>
      </c>
      <c r="K37" s="481">
        <f t="shared" si="22"/>
        <v>2022</v>
      </c>
      <c r="L37" s="311">
        <f t="shared" si="23"/>
        <v>64</v>
      </c>
      <c r="M37" s="311">
        <f t="shared" si="24"/>
        <v>56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17.100000000000001</v>
      </c>
      <c r="C6" s="35">
        <v>16.5</v>
      </c>
      <c r="D6" s="63">
        <v>17.600000000000001</v>
      </c>
      <c r="E6" s="35">
        <v>54.2</v>
      </c>
      <c r="F6" s="35">
        <v>48.1</v>
      </c>
      <c r="G6" s="35">
        <v>59.5</v>
      </c>
      <c r="H6" s="292">
        <v>28.7</v>
      </c>
      <c r="I6" s="35">
        <v>35.4</v>
      </c>
      <c r="J6" s="63">
        <v>22.9</v>
      </c>
      <c r="M6" s="127" t="s">
        <v>16</v>
      </c>
      <c r="N6" s="935">
        <f>IF(ISBLANK(B8),"",B8)</f>
        <v>16.899999999999999</v>
      </c>
      <c r="O6" s="935">
        <f>IF(ISBLANK(E8),"",E8)</f>
        <v>53.3</v>
      </c>
      <c r="P6" s="128">
        <f>IF(ISBLANK(H8),"",H8)</f>
        <v>29.8</v>
      </c>
    </row>
    <row r="7" spans="1:19" x14ac:dyDescent="0.25">
      <c r="A7" s="286">
        <v>2022</v>
      </c>
      <c r="B7" s="167">
        <v>18</v>
      </c>
      <c r="C7" s="94">
        <v>15.7</v>
      </c>
      <c r="D7" s="169">
        <v>20</v>
      </c>
      <c r="E7" s="94">
        <v>52.8</v>
      </c>
      <c r="F7" s="94">
        <v>47.5</v>
      </c>
      <c r="G7" s="94">
        <v>57.2</v>
      </c>
      <c r="H7" s="167">
        <v>29.2</v>
      </c>
      <c r="I7" s="94">
        <v>36.799999999999997</v>
      </c>
      <c r="J7" s="169">
        <v>22.8</v>
      </c>
    </row>
    <row r="8" spans="1:19" x14ac:dyDescent="0.25">
      <c r="A8" s="218">
        <v>2023</v>
      </c>
      <c r="B8" s="167">
        <v>16.899999999999999</v>
      </c>
      <c r="C8" s="94">
        <v>15.2</v>
      </c>
      <c r="D8" s="169">
        <v>18.399999999999999</v>
      </c>
      <c r="E8" s="94">
        <v>53.3</v>
      </c>
      <c r="F8" s="94">
        <v>47.8</v>
      </c>
      <c r="G8" s="94">
        <v>57.8</v>
      </c>
      <c r="H8" s="167">
        <v>29.8</v>
      </c>
      <c r="I8" s="94">
        <v>37</v>
      </c>
      <c r="J8" s="169">
        <v>23.8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18.399999999999999</v>
      </c>
      <c r="O12" s="936">
        <f>IF(ISBLANK(G8),"",G8)</f>
        <v>57.8</v>
      </c>
      <c r="P12" s="938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15.2</v>
      </c>
      <c r="O13" s="937">
        <f>IF(ISBLANK(F8),"",F8)</f>
        <v>47.8</v>
      </c>
      <c r="P13" s="939">
        <f>IF(ISBLANK(I8),"",I8)</f>
        <v>37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16.899999999999999</v>
      </c>
      <c r="O20" s="935">
        <f>IF(ISBLANK(E8),"",E8)</f>
        <v>53.3</v>
      </c>
      <c r="P20" s="940">
        <f>IF(ISBLANK(H8),"",H8)</f>
        <v>29.8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18.399999999999999</v>
      </c>
      <c r="O24" s="936">
        <f>IF(ISBLANK(G8),"",G8)</f>
        <v>57.8</v>
      </c>
      <c r="P24" s="938">
        <f>IF(ISBLANK(J8),"",J8)</f>
        <v>23.8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15.2</v>
      </c>
      <c r="O25" s="937">
        <f>IF(ISBLANK(F8),"",F8)</f>
        <v>47.8</v>
      </c>
      <c r="P25" s="939">
        <f>IF(ISBLANK(I8),"",I8)</f>
        <v>37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1465371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55622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1498484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56879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2783549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105658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765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649051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15.4</v>
      </c>
      <c r="E20" s="600">
        <v>15.3</v>
      </c>
      <c r="F20" s="600">
        <v>17.399999999999999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30.2</v>
      </c>
      <c r="E21" s="751">
        <v>30.4</v>
      </c>
      <c r="F21" s="751">
        <v>31.7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5.6</v>
      </c>
      <c r="E22" s="752">
        <v>9.5</v>
      </c>
      <c r="F22" s="752">
        <v>13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17.399999999999999</v>
      </c>
      <c r="C30" s="204" t="s">
        <v>493</v>
      </c>
    </row>
    <row r="31" spans="1:11" x14ac:dyDescent="0.25">
      <c r="A31" s="698" t="s">
        <v>1430</v>
      </c>
      <c r="B31" s="734">
        <f>F21</f>
        <v>31.7</v>
      </c>
    </row>
    <row r="32" spans="1:11" x14ac:dyDescent="0.25">
      <c r="A32" s="698" t="s">
        <v>1431</v>
      </c>
      <c r="B32" s="734">
        <f>F22</f>
        <v>13</v>
      </c>
    </row>
    <row r="33" spans="1:2" x14ac:dyDescent="0.25">
      <c r="A33" s="699" t="s">
        <v>1432</v>
      </c>
      <c r="B33" s="732">
        <f>100-(B30+B31+B32)</f>
        <v>37.900000000000006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443</v>
      </c>
      <c r="C4" s="71">
        <v>16</v>
      </c>
      <c r="D4" s="71">
        <v>25</v>
      </c>
      <c r="G4" s="217">
        <f>A4</f>
        <v>2021</v>
      </c>
      <c r="H4" s="289">
        <f>IF(ISBLANK(C4),"",C4)</f>
        <v>16</v>
      </c>
      <c r="I4" s="289">
        <f>IF(ISBLANK(D4),"",D4)</f>
        <v>25</v>
      </c>
    </row>
    <row r="5" spans="1:9" x14ac:dyDescent="0.25">
      <c r="A5" s="286">
        <v>2022</v>
      </c>
      <c r="B5" s="214">
        <v>446</v>
      </c>
      <c r="C5" s="214">
        <v>19</v>
      </c>
      <c r="D5" s="214">
        <v>21</v>
      </c>
      <c r="G5" s="286">
        <f t="shared" ref="G5:G6" si="0">A5</f>
        <v>2022</v>
      </c>
      <c r="H5" s="290">
        <f t="shared" ref="H5:H6" si="1">IF(ISBLANK(C5),"",C5)</f>
        <v>19</v>
      </c>
      <c r="I5" s="290">
        <f t="shared" ref="I5:I6" si="2">IF(ISBLANK(D5),"",D5)</f>
        <v>21</v>
      </c>
    </row>
    <row r="6" spans="1:9" x14ac:dyDescent="0.25">
      <c r="A6" s="218">
        <v>2023</v>
      </c>
      <c r="B6" s="168">
        <v>445</v>
      </c>
      <c r="C6" s="168">
        <v>26</v>
      </c>
      <c r="D6" s="168">
        <v>22</v>
      </c>
      <c r="G6" s="219">
        <f t="shared" si="0"/>
        <v>2023</v>
      </c>
      <c r="H6" s="291">
        <f t="shared" si="1"/>
        <v>26</v>
      </c>
      <c r="I6" s="291">
        <f t="shared" si="2"/>
        <v>22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16</v>
      </c>
      <c r="I12" s="289">
        <f>IF(ISBLANK(D4),"",D4)</f>
        <v>25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19</v>
      </c>
      <c r="I13" s="290">
        <f t="shared" si="4"/>
        <v>21</v>
      </c>
    </row>
    <row r="14" spans="1:9" x14ac:dyDescent="0.25">
      <c r="G14" s="219">
        <f t="shared" si="3"/>
        <v>2023</v>
      </c>
      <c r="H14" s="291">
        <f t="shared" ref="H14:I14" si="5">IF(ISBLANK(C6),"",C6)</f>
        <v>26</v>
      </c>
      <c r="I14" s="291">
        <f t="shared" si="5"/>
        <v>22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691</v>
      </c>
      <c r="C23" s="71">
        <v>56</v>
      </c>
      <c r="D23" s="71">
        <v>98</v>
      </c>
      <c r="G23" s="217">
        <f>A23</f>
        <v>2021</v>
      </c>
      <c r="H23" s="289">
        <f>IF(ISBLANK(C23),"",C23)</f>
        <v>56</v>
      </c>
      <c r="I23" s="289">
        <f>IF(ISBLANK(D23),"",D23)</f>
        <v>98</v>
      </c>
    </row>
    <row r="24" spans="1:13" x14ac:dyDescent="0.25">
      <c r="A24" s="286">
        <v>2022</v>
      </c>
      <c r="B24" s="214">
        <v>730</v>
      </c>
      <c r="C24" s="214">
        <v>41</v>
      </c>
      <c r="D24" s="214">
        <v>77</v>
      </c>
      <c r="G24" s="286">
        <f t="shared" ref="G24:G25" si="6">A24</f>
        <v>2022</v>
      </c>
      <c r="H24" s="290">
        <f t="shared" ref="H24:H25" si="7">IF(ISBLANK(C24),"",C24)</f>
        <v>41</v>
      </c>
      <c r="I24" s="290">
        <f t="shared" ref="I24:I25" si="8">IF(ISBLANK(D24),"",D24)</f>
        <v>77</v>
      </c>
    </row>
    <row r="25" spans="1:13" x14ac:dyDescent="0.25">
      <c r="A25" s="218">
        <v>2023</v>
      </c>
      <c r="B25" s="168">
        <v>765</v>
      </c>
      <c r="C25" s="168">
        <v>50</v>
      </c>
      <c r="D25" s="168">
        <v>82</v>
      </c>
      <c r="G25" s="219">
        <f t="shared" si="6"/>
        <v>2023</v>
      </c>
      <c r="H25" s="291">
        <f t="shared" si="7"/>
        <v>50</v>
      </c>
      <c r="I25" s="291">
        <f t="shared" si="8"/>
        <v>82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56</v>
      </c>
      <c r="I31" s="289">
        <f>IF(ISBLANK(D23),"",D23)</f>
        <v>98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41</v>
      </c>
      <c r="I32" s="290">
        <f t="shared" si="10"/>
        <v>77</v>
      </c>
    </row>
    <row r="33" spans="7:9" x14ac:dyDescent="0.25">
      <c r="G33" s="219">
        <f t="shared" si="9"/>
        <v>2023</v>
      </c>
      <c r="H33" s="291">
        <f t="shared" ref="H33:I33" si="11">IF(ISBLANK(C25),"",C25)</f>
        <v>50</v>
      </c>
      <c r="I33" s="291">
        <f t="shared" si="11"/>
        <v>82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368059</v>
      </c>
      <c r="C4" s="1077">
        <v>12156</v>
      </c>
      <c r="D4" s="110">
        <v>720677</v>
      </c>
      <c r="E4" s="70">
        <v>23801</v>
      </c>
      <c r="F4" s="1076">
        <v>134365</v>
      </c>
      <c r="G4" s="70">
        <v>4438</v>
      </c>
      <c r="H4" s="1078">
        <v>2383798</v>
      </c>
      <c r="I4" s="1077">
        <v>78728</v>
      </c>
    </row>
    <row r="5" spans="1:9" x14ac:dyDescent="0.25">
      <c r="A5" s="587">
        <v>2021</v>
      </c>
      <c r="B5" s="1079">
        <v>439124</v>
      </c>
      <c r="C5" s="1080">
        <v>14710</v>
      </c>
      <c r="D5" s="160">
        <v>874487</v>
      </c>
      <c r="E5" s="212">
        <v>29293</v>
      </c>
      <c r="F5" s="1079">
        <v>274103</v>
      </c>
      <c r="G5" s="212">
        <v>9182</v>
      </c>
      <c r="H5" s="1081">
        <v>2875237</v>
      </c>
      <c r="I5" s="1080">
        <v>96313</v>
      </c>
    </row>
    <row r="6" spans="1:9" x14ac:dyDescent="0.25">
      <c r="A6" s="588">
        <v>2022</v>
      </c>
      <c r="B6" s="1082">
        <v>484763</v>
      </c>
      <c r="C6" s="1083">
        <v>18401</v>
      </c>
      <c r="D6" s="169">
        <v>883125</v>
      </c>
      <c r="E6" s="167">
        <v>33522</v>
      </c>
      <c r="F6" s="1082">
        <v>360490</v>
      </c>
      <c r="G6" s="167">
        <v>13683</v>
      </c>
      <c r="H6" s="1084">
        <v>2783549</v>
      </c>
      <c r="I6" s="1083">
        <v>105658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575346</v>
      </c>
      <c r="C4" s="1076">
        <v>1318312</v>
      </c>
      <c r="D4" s="1077">
        <v>43539</v>
      </c>
      <c r="E4" s="1076">
        <v>1511562</v>
      </c>
      <c r="F4" s="1077">
        <v>49921</v>
      </c>
    </row>
    <row r="5" spans="1:6" x14ac:dyDescent="0.25">
      <c r="A5" s="480">
        <v>2021</v>
      </c>
      <c r="B5" s="1081">
        <v>642375</v>
      </c>
      <c r="C5" s="1079">
        <v>1642439</v>
      </c>
      <c r="D5" s="1080">
        <v>55018</v>
      </c>
      <c r="E5" s="1079">
        <v>1687868</v>
      </c>
      <c r="F5" s="1080">
        <v>56539</v>
      </c>
    </row>
    <row r="6" spans="1:6" ht="15.75" thickBot="1" x14ac:dyDescent="0.3">
      <c r="A6" s="960">
        <v>2022</v>
      </c>
      <c r="B6" s="1085">
        <v>649051</v>
      </c>
      <c r="C6" s="1086">
        <v>1465371</v>
      </c>
      <c r="D6" s="1087">
        <v>55622</v>
      </c>
      <c r="E6" s="1086">
        <v>1498484</v>
      </c>
      <c r="F6" s="1087">
        <v>56879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Bačka Topola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26345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72.709999999999994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187.6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2.2799999999999998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25834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26052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835</v>
      </c>
      <c r="C63" s="548">
        <f>IF(ISBLANK('DEM2'!C7),"-",'DEM2'!C7)</f>
        <v>863</v>
      </c>
      <c r="D63" s="548"/>
      <c r="E63" s="548">
        <f>IF(ISBLANK('DEM2'!D8),"-",'DEM2'!D8)</f>
        <v>797</v>
      </c>
      <c r="F63" s="548">
        <f>IF(ISBLANK('DEM2'!C8),"-",'DEM2'!C8)</f>
        <v>826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984</v>
      </c>
      <c r="C64" s="317">
        <f>IF(ISBLANK('DEM2'!F7),"-",'DEM2'!F7)</f>
        <v>1084</v>
      </c>
      <c r="D64" s="789"/>
      <c r="E64" s="317">
        <f>IF(ISBLANK('DEM2'!G8),"-",'DEM2'!G8)</f>
        <v>864</v>
      </c>
      <c r="F64" s="317">
        <f>IF(ISBLANK('DEM2'!F8),"-",'DEM2'!F8)</f>
        <v>990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569</v>
      </c>
      <c r="C65" s="345">
        <f>IF(ISBLANK('DEM2'!I7),"-",'DEM2'!I7)</f>
        <v>595</v>
      </c>
      <c r="D65" s="393"/>
      <c r="E65" s="345">
        <f>IF(ISBLANK('DEM2'!J8),"-",'DEM2'!J8)</f>
        <v>483</v>
      </c>
      <c r="F65" s="345">
        <f>IF(ISBLANK('DEM2'!I8),"-",'DEM2'!I8)</f>
        <v>510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2238</v>
      </c>
      <c r="C66" s="348">
        <f>IF(ISBLANK('DEM2'!L7),"-",'DEM2'!L7)</f>
        <v>2397</v>
      </c>
      <c r="D66" s="394"/>
      <c r="E66" s="348">
        <f>IF(ISBLANK('DEM2'!M8),"-",'DEM2'!M8)</f>
        <v>2029</v>
      </c>
      <c r="F66" s="348">
        <f>IF(ISBLANK('DEM2'!L8),"-",'DEM2'!L8)</f>
        <v>2194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2368</v>
      </c>
      <c r="C67" s="345">
        <f>IF(ISBLANK('DEM2'!O7),"-",'DEM2'!O7)</f>
        <v>2482</v>
      </c>
      <c r="D67" s="393"/>
      <c r="E67" s="345">
        <f>IF(ISBLANK('DEM2'!P8),"-",'DEM2'!P8)</f>
        <v>1780</v>
      </c>
      <c r="F67" s="345">
        <f>IF(ISBLANK('DEM2'!O8),"-",'DEM2'!O8)</f>
        <v>1877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9569</v>
      </c>
      <c r="C68" s="317">
        <f>IF(ISBLANK('DEM2'!R7),"-",'DEM2'!R7)</f>
        <v>9911</v>
      </c>
      <c r="D68" s="395"/>
      <c r="E68" s="317">
        <f>IF(ISBLANK('DEM2'!S8),"-",'DEM2'!S8)</f>
        <v>8045</v>
      </c>
      <c r="F68" s="317">
        <f>IF(ISBLANK('DEM2'!R8),"-",'DEM2'!R8)</f>
        <v>8294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15239</v>
      </c>
      <c r="C69" s="463">
        <f>IF(ISBLANK('DEM2'!U7),"-",'DEM2'!U7)</f>
        <v>14614</v>
      </c>
      <c r="D69" s="799"/>
      <c r="E69" s="463">
        <f>IF(ISBLANK('DEM2'!V8),"-",'DEM2'!V8)</f>
        <v>13496</v>
      </c>
      <c r="F69" s="463">
        <f>IF(ISBLANK('DEM2'!U8),"-",'DEM2'!U8)</f>
        <v>12849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16.100000000000001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4.3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7869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8447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69651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30.9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2783549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105658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883125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550480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33522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484763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18401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360490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13683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1465371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55622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1498484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56879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765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649051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3419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3474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2635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40483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3312</v>
      </c>
      <c r="C300" s="808">
        <f>IF(ISBLANK(POLJ3!C4),"-",POLJ3!C4)</f>
        <v>786</v>
      </c>
      <c r="D300" s="1160">
        <f>IF(ISBLANK(POLJ3!D4),"-",POLJ3!D4)</f>
        <v>2526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2972</v>
      </c>
      <c r="C301" s="789">
        <f>IF(ISBLANK(POLJ3!C5),"-",POLJ3!C5)</f>
        <v>1731</v>
      </c>
      <c r="D301" s="1161">
        <f>IF(ISBLANK(POLJ3!D5),"-",POLJ3!D5)</f>
        <v>1241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23</v>
      </c>
      <c r="C302" s="790">
        <f>IF(ISBLANK(POLJ3!C6),"-",POLJ3!C6)</f>
        <v>0</v>
      </c>
      <c r="D302" s="1162">
        <f>IF(ISBLANK(POLJ3!D6),"-",POLJ3!D6)</f>
        <v>23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788</v>
      </c>
      <c r="C303" s="791">
        <f>IF(ISBLANK(POLJ3!C7),"-",POLJ3!C7)</f>
        <v>162</v>
      </c>
      <c r="D303" s="1163">
        <f>IF(ISBLANK(POLJ3!D7),"-",POLJ3!D7)</f>
        <v>626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3419</v>
      </c>
      <c r="C304" s="807">
        <f>IF(ISBLANK(POLJ3!C8),"-",POLJ3!C8)</f>
        <v>716</v>
      </c>
      <c r="D304" s="1164">
        <f>IF(ISBLANK(POLJ3!D8),"-",POLJ3!D8)</f>
        <v>2703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90.87</v>
      </c>
      <c r="C310" s="1165"/>
      <c r="D310" s="3"/>
      <c r="E310" s="5"/>
      <c r="F310" s="5"/>
      <c r="G310" s="815" t="s">
        <v>854</v>
      </c>
      <c r="H310" s="816">
        <f>IF(ISBLANK(POLJ2!H3),"-",POLJ2!H3)</f>
        <v>11767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48868.52</v>
      </c>
      <c r="C311" s="1154"/>
      <c r="D311" s="3"/>
      <c r="E311" s="5"/>
      <c r="F311" s="5"/>
      <c r="G311" s="810" t="s">
        <v>855</v>
      </c>
      <c r="H311" s="248">
        <f>IF(ISBLANK(POLJ2!H4),"-",POLJ2!H4)</f>
        <v>114188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162.31</v>
      </c>
      <c r="C312" s="1154"/>
      <c r="D312" s="3"/>
      <c r="E312" s="5"/>
      <c r="F312" s="5"/>
      <c r="G312" s="810" t="s">
        <v>856</v>
      </c>
      <c r="H312" s="248">
        <f>IF(ISBLANK(POLJ2!H5),"-",POLJ2!H5)</f>
        <v>6401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52.16</v>
      </c>
      <c r="C313" s="1154"/>
      <c r="D313" s="3"/>
      <c r="E313" s="5"/>
      <c r="F313" s="5"/>
      <c r="G313" s="812" t="s">
        <v>857</v>
      </c>
      <c r="H313" s="249">
        <f>IF(ISBLANK(POLJ2!H6),"-",POLJ2!H6)</f>
        <v>482729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1.52</v>
      </c>
      <c r="C314" s="1154"/>
      <c r="D314" s="3"/>
      <c r="E314" s="5"/>
      <c r="F314" s="5"/>
      <c r="G314" s="814" t="s">
        <v>847</v>
      </c>
      <c r="H314" s="817">
        <f>IF(ISBLANK(POLJ2!H7),"-",POLJ2!H7)</f>
        <v>615085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202.46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49377.84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132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795</v>
      </c>
      <c r="I364" s="808">
        <f>IF(ISBLANK(OBRAZ2!I6),"-",OBRAZ2!I6)</f>
        <v>509</v>
      </c>
      <c r="J364" s="808">
        <f>IF(ISBLANK(OBRAZ2!J6),"-",OBRAZ2!J6)</f>
        <v>286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425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234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28.654970760233915</v>
      </c>
      <c r="I375" s="850">
        <f>IF(ISBLANK(OBRAZ2!C12),"-",OBRAZ2!C21)</f>
        <v>25.660377358490567</v>
      </c>
      <c r="J375" s="850">
        <f>IF(ISBLANK(OBRAZ2!D12),"-",OBRAZ2!D21)</f>
        <v>25.158027812895067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36.549707602339183</v>
      </c>
      <c r="I377" s="851">
        <f>IF(ISBLANK(OBRAZ2!C14),"-",OBRAZ2!C23)</f>
        <v>42.641509433962263</v>
      </c>
      <c r="J377" s="851">
        <f>IF(ISBLANK(OBRAZ2!D14),"-",OBRAZ2!D23)</f>
        <v>45.259165613147914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25.292397660818715</v>
      </c>
      <c r="I379" s="851">
        <f>IF(ISBLANK(OBRAZ2!C16),"-",OBRAZ2!C25)</f>
        <v>20.628930817610065</v>
      </c>
      <c r="J379" s="851">
        <f>IF(ISBLANK(OBRAZ2!D16),"-",OBRAZ2!D25)</f>
        <v>18.204804045512009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9.5029239766081872</v>
      </c>
      <c r="I380" s="852">
        <f>IF(ISBLANK(OBRAZ2!C17),"-",OBRAZ2!C26)</f>
        <v>11.069182389937108</v>
      </c>
      <c r="J380" s="852">
        <f>IF(ISBLANK(OBRAZ2!D17),"-",OBRAZ2!D26)</f>
        <v>11.378002528445007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908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878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224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4.0999999999999996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3188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0.4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75.599999999999994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89.5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76.8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3623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3267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9.8000000000000007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9.5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4.9000000000000004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317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262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159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51.3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137.148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10486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1818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32.630000000000003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14.80475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111</v>
      </c>
      <c r="D696" s="3"/>
      <c r="E696" s="5"/>
      <c r="F696" s="5"/>
      <c r="G696" s="837">
        <v>2012</v>
      </c>
      <c r="H696" s="835">
        <f>IF(ISBLANK(INDEKSI2!B5),"-",INDEKSI2!B5)</f>
        <v>34.159999999999997</v>
      </c>
      <c r="I696" s="835">
        <f>IF(ISBLANK(INDEKSI2!C5),"-",INDEKSI2!C5)</f>
        <v>31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39.049999999999997</v>
      </c>
      <c r="D697" s="3"/>
      <c r="E697" s="5"/>
      <c r="F697" s="5"/>
      <c r="G697" s="838">
        <v>2013</v>
      </c>
      <c r="H697" s="559">
        <f>IF(ISBLANK(INDEKSI2!B6),"-",INDEKSI2!B6)</f>
        <v>33.47</v>
      </c>
      <c r="I697" s="559">
        <f>IF(ISBLANK(INDEKSI2!C6),"-",INDEKSI2!C6)</f>
        <v>55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35.729999999999997</v>
      </c>
      <c r="I698" s="836">
        <f>IF(ISBLANK(INDEKSI2!C7),"-",INDEKSI2!C7)</f>
        <v>41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2860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18012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30.9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35.729999999999997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14.80475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39.049999999999997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34.18</v>
      </c>
      <c r="C4" s="721">
        <v>44</v>
      </c>
      <c r="D4" s="710"/>
      <c r="E4" s="711"/>
      <c r="F4" s="712"/>
    </row>
    <row r="5" spans="1:6" x14ac:dyDescent="0.25">
      <c r="A5" s="286">
        <v>2012</v>
      </c>
      <c r="B5" s="614">
        <v>34.159999999999997</v>
      </c>
      <c r="C5" s="722">
        <v>31</v>
      </c>
      <c r="D5" s="713"/>
      <c r="E5" s="641"/>
      <c r="F5" s="714"/>
    </row>
    <row r="6" spans="1:6" x14ac:dyDescent="0.25">
      <c r="A6" s="286">
        <v>2013</v>
      </c>
      <c r="B6" s="614">
        <v>33.47</v>
      </c>
      <c r="C6" s="722">
        <v>55</v>
      </c>
      <c r="D6" s="715">
        <v>14.80475</v>
      </c>
      <c r="E6" s="609">
        <v>111</v>
      </c>
      <c r="F6" s="716">
        <v>39.049999999999997</v>
      </c>
    </row>
    <row r="7" spans="1:6" x14ac:dyDescent="0.25">
      <c r="A7" s="219">
        <v>2014</v>
      </c>
      <c r="B7" s="615">
        <v>35.729999999999997</v>
      </c>
      <c r="C7" s="723">
        <v>41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3419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2635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3474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90.87</v>
      </c>
      <c r="G3" s="217" t="s">
        <v>765</v>
      </c>
      <c r="H3" s="71">
        <v>11767</v>
      </c>
    </row>
    <row r="4" spans="1:9" x14ac:dyDescent="0.25">
      <c r="A4" s="286" t="s">
        <v>760</v>
      </c>
      <c r="B4" s="214">
        <v>48868.52</v>
      </c>
      <c r="G4" s="286" t="s">
        <v>766</v>
      </c>
      <c r="H4" s="214">
        <v>114188</v>
      </c>
    </row>
    <row r="5" spans="1:9" x14ac:dyDescent="0.25">
      <c r="A5" s="286" t="s">
        <v>761</v>
      </c>
      <c r="B5" s="214">
        <v>162.31</v>
      </c>
      <c r="G5" s="286" t="s">
        <v>767</v>
      </c>
      <c r="H5" s="214">
        <v>6401</v>
      </c>
    </row>
    <row r="6" spans="1:9" x14ac:dyDescent="0.25">
      <c r="A6" s="286" t="s">
        <v>762</v>
      </c>
      <c r="B6" s="214">
        <v>52.16</v>
      </c>
      <c r="G6" s="286" t="s">
        <v>768</v>
      </c>
      <c r="H6" s="214">
        <v>482729</v>
      </c>
    </row>
    <row r="7" spans="1:9" x14ac:dyDescent="0.25">
      <c r="A7" s="286" t="s">
        <v>763</v>
      </c>
      <c r="B7" s="214">
        <v>1.52</v>
      </c>
      <c r="G7" s="1" t="s">
        <v>24</v>
      </c>
      <c r="H7" s="288">
        <v>615085</v>
      </c>
    </row>
    <row r="8" spans="1:9" x14ac:dyDescent="0.25">
      <c r="A8" s="287" t="s">
        <v>764</v>
      </c>
      <c r="B8" s="73">
        <v>202.46</v>
      </c>
    </row>
    <row r="9" spans="1:9" x14ac:dyDescent="0.25">
      <c r="A9" s="1" t="s">
        <v>24</v>
      </c>
      <c r="B9" s="288">
        <v>49377.84</v>
      </c>
      <c r="I9" s="41" t="s">
        <v>876</v>
      </c>
    </row>
    <row r="10" spans="1:9" x14ac:dyDescent="0.25">
      <c r="G10" s="29" t="s">
        <v>775</v>
      </c>
      <c r="H10" s="58">
        <v>40483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3312</v>
      </c>
      <c r="C4" s="55">
        <v>786</v>
      </c>
      <c r="D4" s="110">
        <v>2526</v>
      </c>
    </row>
    <row r="5" spans="1:4" ht="30" customHeight="1" x14ac:dyDescent="0.25">
      <c r="A5" s="274" t="s">
        <v>884</v>
      </c>
      <c r="B5" s="212">
        <v>2972</v>
      </c>
      <c r="C5" s="58">
        <v>1731</v>
      </c>
      <c r="D5" s="160">
        <v>1241</v>
      </c>
    </row>
    <row r="6" spans="1:4" x14ac:dyDescent="0.25">
      <c r="A6" s="274" t="s">
        <v>772</v>
      </c>
      <c r="B6" s="212">
        <v>23</v>
      </c>
      <c r="C6" s="58">
        <v>0</v>
      </c>
      <c r="D6" s="160">
        <v>23</v>
      </c>
    </row>
    <row r="7" spans="1:4" ht="30" x14ac:dyDescent="0.25">
      <c r="A7" s="274" t="s">
        <v>773</v>
      </c>
      <c r="B7" s="212">
        <v>788</v>
      </c>
      <c r="C7" s="58">
        <v>162</v>
      </c>
      <c r="D7" s="160">
        <v>626</v>
      </c>
    </row>
    <row r="8" spans="1:4" x14ac:dyDescent="0.25">
      <c r="A8" s="201" t="s">
        <v>774</v>
      </c>
      <c r="B8" s="72">
        <v>3419</v>
      </c>
      <c r="C8" s="61">
        <v>716</v>
      </c>
      <c r="D8" s="111">
        <v>2703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58.243606998654109</v>
      </c>
      <c r="C15" s="278">
        <f>D5/B5*100</f>
        <v>41.756393001345891</v>
      </c>
    </row>
    <row r="16" spans="1:4" ht="30" x14ac:dyDescent="0.25">
      <c r="A16" s="279" t="s">
        <v>821</v>
      </c>
      <c r="B16" s="283">
        <f>C4/B4*100</f>
        <v>23.731884057971016</v>
      </c>
      <c r="C16" s="280">
        <f>D4/B4*100</f>
        <v>76.268115942028984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58.243606998654109</v>
      </c>
      <c r="C22" s="278">
        <f t="shared" si="0"/>
        <v>41.756393001345891</v>
      </c>
    </row>
    <row r="23" spans="1:3" ht="30" x14ac:dyDescent="0.25">
      <c r="A23" s="279" t="s">
        <v>858</v>
      </c>
      <c r="B23" s="285">
        <f t="shared" si="0"/>
        <v>23.731884057971016</v>
      </c>
      <c r="C23" s="284">
        <f t="shared" si="0"/>
        <v>76.268115942028984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22.8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425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73.7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821</v>
      </c>
      <c r="C6" s="973">
        <v>500</v>
      </c>
      <c r="D6" s="945">
        <v>321</v>
      </c>
      <c r="E6" s="973">
        <v>684</v>
      </c>
      <c r="F6" s="973">
        <v>390</v>
      </c>
      <c r="G6" s="945">
        <v>294</v>
      </c>
      <c r="H6" s="599">
        <v>795</v>
      </c>
      <c r="I6" s="616">
        <v>509</v>
      </c>
      <c r="J6" s="945">
        <v>286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196</v>
      </c>
      <c r="C12" s="600">
        <v>204</v>
      </c>
      <c r="D12" s="600">
        <v>199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250</v>
      </c>
      <c r="C14" s="751">
        <v>339</v>
      </c>
      <c r="D14" s="751">
        <v>358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173</v>
      </c>
      <c r="C16" s="1029">
        <v>164</v>
      </c>
      <c r="D16" s="751">
        <v>144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65</v>
      </c>
      <c r="C17" s="752">
        <v>88</v>
      </c>
      <c r="D17" s="752">
        <v>90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28.654970760233915</v>
      </c>
      <c r="C21" s="289">
        <f>C12/SUM(C12:C17)*100</f>
        <v>25.660377358490567</v>
      </c>
      <c r="D21" s="289">
        <f>D12/SUM(D12:D17)*100</f>
        <v>25.158027812895067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36.549707602339183</v>
      </c>
      <c r="C23" s="290">
        <f>C14/SUM(C12:C17)*100</f>
        <v>42.641509433962263</v>
      </c>
      <c r="D23" s="290">
        <f>D14/SUM(D12:D17)*100</f>
        <v>45.259165613147914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25.292397660818715</v>
      </c>
      <c r="C25" s="290">
        <f>C16/SUM(C12:C17)*100</f>
        <v>20.628930817610065</v>
      </c>
      <c r="D25" s="290">
        <f>D16/SUM(D12:D17)*100</f>
        <v>18.204804045512009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9.5029239766081872</v>
      </c>
      <c r="C26" s="291">
        <f>C17/SUM(C12:C17)*100</f>
        <v>11.069182389937108</v>
      </c>
      <c r="D26" s="291">
        <f>D17/SUM(D12:D17)*100</f>
        <v>11.378002528445007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8.1</v>
      </c>
      <c r="C7" s="600">
        <v>7.3</v>
      </c>
      <c r="D7" s="600">
        <v>7</v>
      </c>
    </row>
    <row r="8" spans="1:6" x14ac:dyDescent="0.25">
      <c r="A8" s="695" t="s">
        <v>944</v>
      </c>
      <c r="B8" s="751">
        <v>1.2</v>
      </c>
      <c r="C8" s="751">
        <v>6.1</v>
      </c>
      <c r="D8" s="751">
        <v>1.2</v>
      </c>
    </row>
    <row r="9" spans="1:6" x14ac:dyDescent="0.25">
      <c r="A9" s="696" t="s">
        <v>224</v>
      </c>
      <c r="B9" s="752">
        <v>90.8</v>
      </c>
      <c r="C9" s="752">
        <v>86.6</v>
      </c>
      <c r="D9" s="752">
        <v>91.8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8.1</v>
      </c>
      <c r="C13" s="697">
        <f t="shared" ref="C13:D13" si="1">IF(ISBLANK(C7),"",C7)</f>
        <v>7.3</v>
      </c>
      <c r="D13" s="697">
        <f t="shared" si="1"/>
        <v>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1.2</v>
      </c>
      <c r="C14" s="698">
        <f t="shared" si="2"/>
        <v>6.1</v>
      </c>
      <c r="D14" s="698">
        <f t="shared" si="2"/>
        <v>1.2</v>
      </c>
    </row>
    <row r="15" spans="1:6" x14ac:dyDescent="0.25">
      <c r="A15" s="702" t="s">
        <v>1630</v>
      </c>
      <c r="B15" s="699">
        <f t="shared" si="2"/>
        <v>90.8</v>
      </c>
      <c r="C15" s="699">
        <f t="shared" si="2"/>
        <v>86.6</v>
      </c>
      <c r="D15" s="699">
        <f t="shared" si="2"/>
        <v>91.8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8.1</v>
      </c>
      <c r="C18" s="697">
        <f t="shared" ref="C18:D18" si="4">IF(ISBLANK(C7),"",C7)</f>
        <v>7.3</v>
      </c>
      <c r="D18" s="697">
        <f t="shared" si="4"/>
        <v>7</v>
      </c>
    </row>
    <row r="19" spans="1:5" x14ac:dyDescent="0.25">
      <c r="A19" s="701" t="s">
        <v>1632</v>
      </c>
      <c r="B19" s="698">
        <f t="shared" ref="B19:D20" si="5">IF(ISBLANK(B8),"",B8)</f>
        <v>1.2</v>
      </c>
      <c r="C19" s="698">
        <f t="shared" si="5"/>
        <v>6.1</v>
      </c>
      <c r="D19" s="698">
        <f t="shared" si="5"/>
        <v>1.2</v>
      </c>
    </row>
    <row r="20" spans="1:5" x14ac:dyDescent="0.25">
      <c r="A20" s="702" t="s">
        <v>1633</v>
      </c>
      <c r="B20" s="699">
        <f t="shared" si="5"/>
        <v>90.8</v>
      </c>
      <c r="C20" s="699">
        <f t="shared" si="5"/>
        <v>86.6</v>
      </c>
      <c r="D20" s="699">
        <f t="shared" si="5"/>
        <v>91.8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90.3</v>
      </c>
      <c r="C5" s="611">
        <v>99.2</v>
      </c>
      <c r="D5" s="1030">
        <v>94.8</v>
      </c>
      <c r="F5" s="28"/>
      <c r="G5" s="693">
        <f>A5</f>
        <v>2020</v>
      </c>
      <c r="H5" s="669">
        <f>IF(ISBLANK(B5),"",B5)</f>
        <v>90.3</v>
      </c>
      <c r="I5" s="618">
        <f t="shared" ref="H5:I7" si="0">IF(ISBLANK(C5),"",C5)</f>
        <v>99.2</v>
      </c>
    </row>
    <row r="6" spans="1:10" x14ac:dyDescent="0.25">
      <c r="A6" s="749">
        <v>2021</v>
      </c>
      <c r="B6" s="601">
        <v>102.5</v>
      </c>
      <c r="C6" s="612">
        <v>110.3</v>
      </c>
      <c r="D6" s="946">
        <v>106.3</v>
      </c>
      <c r="F6" s="44"/>
      <c r="G6" s="693">
        <f t="shared" ref="G6:G7" si="1">A6</f>
        <v>2021</v>
      </c>
      <c r="H6" s="670">
        <f t="shared" si="0"/>
        <v>102.5</v>
      </c>
      <c r="I6" s="619">
        <f t="shared" si="0"/>
        <v>110.3</v>
      </c>
    </row>
    <row r="7" spans="1:10" x14ac:dyDescent="0.25">
      <c r="A7" s="750">
        <v>2022</v>
      </c>
      <c r="B7" s="601">
        <v>98.3</v>
      </c>
      <c r="C7" s="612">
        <v>90</v>
      </c>
      <c r="D7" s="946">
        <v>94</v>
      </c>
      <c r="F7" s="44"/>
      <c r="G7" s="693">
        <f t="shared" si="1"/>
        <v>2022</v>
      </c>
      <c r="H7" s="671">
        <f t="shared" si="0"/>
        <v>98.3</v>
      </c>
      <c r="I7" s="620">
        <f t="shared" si="0"/>
        <v>90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90.3</v>
      </c>
      <c r="I13" s="618">
        <f>IF(ISBLANK(C5),"",C5)</f>
        <v>99.2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102.5</v>
      </c>
      <c r="I14" s="619">
        <f t="shared" si="3"/>
        <v>110.3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98.3</v>
      </c>
      <c r="I15" s="620">
        <f t="shared" si="4"/>
        <v>90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Bačka Topola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26345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72.709999999999994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187.6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2.2799999999999998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25834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26052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835</v>
      </c>
      <c r="C63" s="548">
        <f>IF(ISBLANK('DEM2'!C7),"-",'DEM2'!C7)</f>
        <v>863</v>
      </c>
      <c r="D63" s="548"/>
      <c r="E63" s="548">
        <f>IF(ISBLANK('DEM2'!D8),"-",'DEM2'!D8)</f>
        <v>797</v>
      </c>
      <c r="F63" s="548">
        <f>IF(ISBLANK('DEM2'!C8),"-",'DEM2'!C8)</f>
        <v>826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984</v>
      </c>
      <c r="C64" s="317">
        <f>IF(ISBLANK('DEM2'!F7),"-",'DEM2'!F7)</f>
        <v>1084</v>
      </c>
      <c r="D64" s="789"/>
      <c r="E64" s="317">
        <f>IF(ISBLANK('DEM2'!G8),"-",'DEM2'!G8)</f>
        <v>864</v>
      </c>
      <c r="F64" s="317">
        <f>IF(ISBLANK('DEM2'!F8),"-",'DEM2'!F8)</f>
        <v>990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569</v>
      </c>
      <c r="C65" s="345">
        <f>IF(ISBLANK('DEM2'!I7),"-",'DEM2'!I7)</f>
        <v>595</v>
      </c>
      <c r="D65" s="393"/>
      <c r="E65" s="345">
        <f>IF(ISBLANK('DEM2'!J8),"-",'DEM2'!J8)</f>
        <v>483</v>
      </c>
      <c r="F65" s="345">
        <f>IF(ISBLANK('DEM2'!I8),"-",'DEM2'!I8)</f>
        <v>510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2238</v>
      </c>
      <c r="C66" s="317">
        <f>IF(ISBLANK('DEM2'!L7),"-",'DEM2'!L7)</f>
        <v>2397</v>
      </c>
      <c r="D66" s="395"/>
      <c r="E66" s="317">
        <f>IF(ISBLANK('DEM2'!M8),"-",'DEM2'!M8)</f>
        <v>2029</v>
      </c>
      <c r="F66" s="317">
        <f>IF(ISBLANK('DEM2'!L8),"-",'DEM2'!L8)</f>
        <v>2194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2368</v>
      </c>
      <c r="C67" s="317">
        <f>IF(ISBLANK('DEM2'!O7),"-",'DEM2'!O7)</f>
        <v>2482</v>
      </c>
      <c r="D67" s="395"/>
      <c r="E67" s="317">
        <f>IF(ISBLANK('DEM2'!P8),"-",'DEM2'!P8)</f>
        <v>1780</v>
      </c>
      <c r="F67" s="317">
        <f>IF(ISBLANK('DEM2'!O8),"-",'DEM2'!O8)</f>
        <v>1877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9569</v>
      </c>
      <c r="C68" s="414">
        <f>IF(ISBLANK('DEM2'!R7),"-",'DEM2'!R7)</f>
        <v>9911</v>
      </c>
      <c r="D68" s="420"/>
      <c r="E68" s="414">
        <f>IF(ISBLANK('DEM2'!S8),"-",'DEM2'!S8)</f>
        <v>8045</v>
      </c>
      <c r="F68" s="414">
        <f>IF(ISBLANK('DEM2'!R8),"-",'DEM2'!R8)</f>
        <v>8294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15239</v>
      </c>
      <c r="C69" s="463">
        <f>IF(ISBLANK('DEM2'!U7),"-",'DEM2'!U7)</f>
        <v>14614</v>
      </c>
      <c r="D69" s="799"/>
      <c r="E69" s="463">
        <f>IF(ISBLANK('DEM2'!V8),"-",'DEM2'!V8)</f>
        <v>13496</v>
      </c>
      <c r="F69" s="463">
        <f>IF(ISBLANK('DEM2'!U8),"-",'DEM2'!U8)</f>
        <v>12849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16.100000000000001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4.3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7869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8447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69651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30.9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2783549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105658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883125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550480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33522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484763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18401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360490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13683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1465371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55622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1498484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56879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765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649051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3419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3474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2635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40483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3312</v>
      </c>
      <c r="C300" s="808">
        <f>IF(ISBLANK(POLJ3!C4),"-",POLJ3!C4)</f>
        <v>786</v>
      </c>
      <c r="D300" s="1160">
        <f>IF(ISBLANK(POLJ3!D4),"-",POLJ3!D4)</f>
        <v>2526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2972</v>
      </c>
      <c r="C301" s="789">
        <f>IF(ISBLANK(POLJ3!C5),"-",POLJ3!C5)</f>
        <v>1731</v>
      </c>
      <c r="D301" s="1161">
        <f>IF(ISBLANK(POLJ3!D5),"-",POLJ3!D5)</f>
        <v>1241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23</v>
      </c>
      <c r="C302" s="790">
        <f>IF(ISBLANK(POLJ3!C6),"-",POLJ3!C6)</f>
        <v>0</v>
      </c>
      <c r="D302" s="1162">
        <f>IF(ISBLANK(POLJ3!D6),"-",POLJ3!D6)</f>
        <v>23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788</v>
      </c>
      <c r="C303" s="791">
        <f>IF(ISBLANK(POLJ3!C7),"-",POLJ3!C7)</f>
        <v>162</v>
      </c>
      <c r="D303" s="1163">
        <f>IF(ISBLANK(POLJ3!D7),"-",POLJ3!D7)</f>
        <v>626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3419</v>
      </c>
      <c r="C304" s="807">
        <f>IF(ISBLANK(POLJ3!C8),"-",POLJ3!C8)</f>
        <v>716</v>
      </c>
      <c r="D304" s="1164">
        <f>IF(ISBLANK(POLJ3!D8),"-",POLJ3!D8)</f>
        <v>2703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90.87</v>
      </c>
      <c r="C310" s="1165"/>
      <c r="D310" s="3"/>
      <c r="E310" s="5"/>
      <c r="F310" s="5"/>
      <c r="G310" s="815" t="s">
        <v>765</v>
      </c>
      <c r="H310" s="816">
        <f>IF(ISBLANK(POLJ2!H3),"-",POLJ2!H3)</f>
        <v>11767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48868.52</v>
      </c>
      <c r="C311" s="1154"/>
      <c r="D311" s="3"/>
      <c r="E311" s="5"/>
      <c r="F311" s="5"/>
      <c r="G311" s="810" t="s">
        <v>766</v>
      </c>
      <c r="H311" s="248">
        <f>IF(ISBLANK(POLJ2!H4),"-",POLJ2!H4)</f>
        <v>114188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162.31</v>
      </c>
      <c r="C312" s="1154"/>
      <c r="D312" s="3"/>
      <c r="E312" s="5"/>
      <c r="F312" s="5"/>
      <c r="G312" s="810" t="s">
        <v>767</v>
      </c>
      <c r="H312" s="248">
        <f>IF(ISBLANK(POLJ2!H5),"-",POLJ2!H5)</f>
        <v>6401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52.16</v>
      </c>
      <c r="C313" s="1154"/>
      <c r="D313" s="3"/>
      <c r="E313" s="5"/>
      <c r="F313" s="5"/>
      <c r="G313" s="812" t="s">
        <v>768</v>
      </c>
      <c r="H313" s="249">
        <f>IF(ISBLANK(POLJ2!H6),"-",POLJ2!H6)</f>
        <v>482729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1.52</v>
      </c>
      <c r="C314" s="1154"/>
      <c r="D314" s="3"/>
      <c r="E314" s="5"/>
      <c r="F314" s="5"/>
      <c r="G314" s="814" t="s">
        <v>16</v>
      </c>
      <c r="H314" s="817">
        <f>IF(ISBLANK(POLJ2!H7),"-",POLJ2!H7)</f>
        <v>615085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202.46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49377.84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132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795</v>
      </c>
      <c r="I364" s="808">
        <f>IF(ISBLANK(OBRAZ2!I6),"-",OBRAZ2!I6)</f>
        <v>509</v>
      </c>
      <c r="J364" s="808">
        <f>IF(ISBLANK(OBRAZ2!J6),"-",OBRAZ2!J6)</f>
        <v>286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425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234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28.654970760233915</v>
      </c>
      <c r="I375" s="850">
        <f>IF(ISBLANK(OBRAZ2!C12),"-",OBRAZ2!C21)</f>
        <v>25.660377358490567</v>
      </c>
      <c r="J375" s="850">
        <f>IF(ISBLANK(OBRAZ2!D12),"-",OBRAZ2!D21)</f>
        <v>25.158027812895067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36.549707602339183</v>
      </c>
      <c r="I377" s="851">
        <f>IF(ISBLANK(OBRAZ2!C14),"-",OBRAZ2!C23)</f>
        <v>42.641509433962263</v>
      </c>
      <c r="J377" s="851">
        <f>IF(ISBLANK(OBRAZ2!D14),"-",OBRAZ2!D23)</f>
        <v>45.259165613147914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25.292397660818715</v>
      </c>
      <c r="I379" s="851">
        <f>IF(ISBLANK(OBRAZ2!C16),"-",OBRAZ2!C25)</f>
        <v>20.628930817610065</v>
      </c>
      <c r="J379" s="851">
        <f>IF(ISBLANK(OBRAZ2!D16),"-",OBRAZ2!D25)</f>
        <v>18.204804045512009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9.5029239766081872</v>
      </c>
      <c r="I380" s="852">
        <f>IF(ISBLANK(OBRAZ2!C17),"-",OBRAZ2!C26)</f>
        <v>11.069182389937108</v>
      </c>
      <c r="J380" s="852">
        <f>IF(ISBLANK(OBRAZ2!D17),"-",OBRAZ2!D26)</f>
        <v>11.378002528445007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908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878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224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4.0999999999999996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3188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0.4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75.599999999999994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89.5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76.8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3623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3267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9.8000000000000007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9.5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4.9000000000000004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317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262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159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51.3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137.148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10486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1818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32.630000000000003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14.80475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111</v>
      </c>
      <c r="D696" s="315"/>
      <c r="E696" s="314"/>
      <c r="F696" s="5"/>
      <c r="G696" s="837">
        <v>2012</v>
      </c>
      <c r="H696" s="835">
        <f>IF(ISBLANK(INDEKSI2!B5),"-",INDEKSI2!B5)</f>
        <v>34.159999999999997</v>
      </c>
      <c r="I696" s="835">
        <f>IF(ISBLANK(INDEKSI2!C5),"-",INDEKSI2!C5)</f>
        <v>31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39.049999999999997</v>
      </c>
      <c r="D697" s="315"/>
      <c r="E697" s="314"/>
      <c r="F697" s="5"/>
      <c r="G697" s="838">
        <v>2013</v>
      </c>
      <c r="H697" s="559">
        <f>IF(ISBLANK(INDEKSI2!B6),"-",INDEKSI2!B6)</f>
        <v>33.47</v>
      </c>
      <c r="I697" s="559">
        <f>IF(ISBLANK(INDEKSI2!C6),"-",INDEKSI2!C6)</f>
        <v>55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35.729999999999997</v>
      </c>
      <c r="I698" s="836">
        <f>IF(ISBLANK(INDEKSI2!C7),"-",INDEKSI2!C7)</f>
        <v>41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2860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18012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15</v>
      </c>
      <c r="D6" s="612">
        <v>4</v>
      </c>
      <c r="E6" s="612">
        <v>11</v>
      </c>
      <c r="F6" s="1033">
        <v>79</v>
      </c>
      <c r="G6" s="612">
        <v>34</v>
      </c>
      <c r="H6" s="980">
        <v>45</v>
      </c>
      <c r="I6" s="1034">
        <v>13.3</v>
      </c>
      <c r="J6" s="612">
        <v>11.3</v>
      </c>
      <c r="K6" s="1035">
        <v>15.4</v>
      </c>
      <c r="L6" s="1033">
        <v>367</v>
      </c>
      <c r="M6" s="612">
        <v>187</v>
      </c>
      <c r="N6" s="1028">
        <v>180</v>
      </c>
      <c r="O6" s="1034">
        <v>59.1</v>
      </c>
      <c r="P6" s="612">
        <v>59.6</v>
      </c>
      <c r="Q6" s="1028">
        <v>58.5</v>
      </c>
      <c r="R6" s="1033">
        <v>238</v>
      </c>
      <c r="S6" s="612">
        <v>126</v>
      </c>
      <c r="T6" s="1035">
        <v>112</v>
      </c>
    </row>
    <row r="7" spans="1:20" x14ac:dyDescent="0.25">
      <c r="A7" s="286">
        <v>2021</v>
      </c>
      <c r="B7" s="602">
        <v>3</v>
      </c>
      <c r="C7" s="601">
        <v>15</v>
      </c>
      <c r="D7" s="612">
        <v>4</v>
      </c>
      <c r="E7" s="612">
        <v>11</v>
      </c>
      <c r="F7" s="1033">
        <v>139</v>
      </c>
      <c r="G7" s="612">
        <v>65</v>
      </c>
      <c r="H7" s="980">
        <v>74</v>
      </c>
      <c r="I7" s="1034">
        <v>23.4</v>
      </c>
      <c r="J7" s="612">
        <v>21.4</v>
      </c>
      <c r="K7" s="1035">
        <v>25.6</v>
      </c>
      <c r="L7" s="1033">
        <v>404</v>
      </c>
      <c r="M7" s="612">
        <v>203</v>
      </c>
      <c r="N7" s="1028">
        <v>201</v>
      </c>
      <c r="O7" s="1034">
        <v>65.900000000000006</v>
      </c>
      <c r="P7" s="612">
        <v>65.5</v>
      </c>
      <c r="Q7" s="1028">
        <v>66.3</v>
      </c>
      <c r="R7" s="1033">
        <v>252</v>
      </c>
      <c r="S7" s="612">
        <v>129</v>
      </c>
      <c r="T7" s="1035">
        <v>123</v>
      </c>
    </row>
    <row r="8" spans="1:20" x14ac:dyDescent="0.25">
      <c r="A8" s="219">
        <v>2022</v>
      </c>
      <c r="B8" s="617">
        <v>3</v>
      </c>
      <c r="C8" s="947">
        <v>15</v>
      </c>
      <c r="D8" s="981">
        <v>4</v>
      </c>
      <c r="E8" s="981">
        <v>11</v>
      </c>
      <c r="F8" s="1036">
        <v>132</v>
      </c>
      <c r="G8" s="981">
        <v>70</v>
      </c>
      <c r="H8" s="979">
        <v>62</v>
      </c>
      <c r="I8" s="754">
        <v>22.8</v>
      </c>
      <c r="J8" s="981">
        <v>23.5</v>
      </c>
      <c r="K8" s="1037">
        <v>22.1</v>
      </c>
      <c r="L8" s="1036">
        <v>425</v>
      </c>
      <c r="M8" s="981">
        <v>216</v>
      </c>
      <c r="N8" s="691">
        <v>209</v>
      </c>
      <c r="O8" s="754">
        <v>73.7</v>
      </c>
      <c r="P8" s="981">
        <v>73.900000000000006</v>
      </c>
      <c r="Q8" s="691">
        <v>73.5</v>
      </c>
      <c r="R8" s="1036">
        <v>234</v>
      </c>
      <c r="S8" s="981">
        <v>117</v>
      </c>
      <c r="T8" s="1037">
        <v>117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908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878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98.910675381263616</v>
      </c>
      <c r="C21" s="739">
        <f>B10/(B7+B10)*100</f>
        <v>1.0893246187363834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98.910675381263616</v>
      </c>
      <c r="C26" s="739">
        <f>C21</f>
        <v>1.0893246187363834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6</v>
      </c>
      <c r="D5" s="914" t="s">
        <v>5</v>
      </c>
      <c r="E5" s="211"/>
      <c r="F5" s="125">
        <v>2021</v>
      </c>
      <c r="G5" s="70">
        <v>8</v>
      </c>
      <c r="H5" s="55">
        <v>2</v>
      </c>
      <c r="I5" s="110">
        <v>6</v>
      </c>
      <c r="J5" s="70">
        <v>1</v>
      </c>
      <c r="K5" s="55">
        <v>0</v>
      </c>
      <c r="L5" s="110">
        <v>1</v>
      </c>
      <c r="M5" s="70">
        <v>903</v>
      </c>
      <c r="N5" s="55">
        <v>877</v>
      </c>
      <c r="O5" s="70">
        <v>14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</v>
      </c>
      <c r="D6" s="915" t="s">
        <v>5</v>
      </c>
      <c r="E6" s="254"/>
      <c r="F6" s="125">
        <v>2022</v>
      </c>
      <c r="G6" s="212">
        <v>8</v>
      </c>
      <c r="H6" s="58">
        <v>2</v>
      </c>
      <c r="I6" s="160">
        <v>6</v>
      </c>
      <c r="J6" s="212">
        <v>1</v>
      </c>
      <c r="K6" s="58">
        <v>0</v>
      </c>
      <c r="L6" s="160">
        <v>1</v>
      </c>
      <c r="M6" s="212">
        <v>908</v>
      </c>
      <c r="N6" s="58">
        <v>878</v>
      </c>
      <c r="O6" s="212">
        <v>10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2</v>
      </c>
      <c r="I7" s="169">
        <v>6</v>
      </c>
      <c r="J7" s="167"/>
      <c r="K7" s="94"/>
      <c r="L7" s="169"/>
      <c r="M7" s="167">
        <v>983</v>
      </c>
      <c r="N7" s="94">
        <v>861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86.1</v>
      </c>
      <c r="C5" s="611">
        <v>87.5</v>
      </c>
      <c r="D5" s="945">
        <v>84.4</v>
      </c>
      <c r="E5" s="610"/>
      <c r="F5" s="611"/>
      <c r="G5" s="945"/>
      <c r="H5" s="610"/>
      <c r="I5" s="611"/>
      <c r="J5" s="945"/>
      <c r="K5" s="610">
        <v>251</v>
      </c>
      <c r="L5" s="611">
        <v>124</v>
      </c>
      <c r="M5" s="945">
        <v>127</v>
      </c>
      <c r="N5" s="610">
        <v>90.4</v>
      </c>
      <c r="O5" s="611">
        <v>89.3</v>
      </c>
      <c r="P5" s="945">
        <v>91.5</v>
      </c>
      <c r="Q5" s="610">
        <v>1.2</v>
      </c>
      <c r="R5" s="611">
        <v>0.9</v>
      </c>
      <c r="S5" s="945">
        <v>1.5</v>
      </c>
    </row>
    <row r="6" spans="1:19" x14ac:dyDescent="0.25">
      <c r="A6" s="286">
        <v>2021</v>
      </c>
      <c r="B6" s="457">
        <v>85.5</v>
      </c>
      <c r="C6" s="458">
        <v>86.4</v>
      </c>
      <c r="D6" s="976">
        <v>84.5</v>
      </c>
      <c r="E6" s="457">
        <v>22</v>
      </c>
      <c r="F6" s="458">
        <v>16</v>
      </c>
      <c r="G6" s="976">
        <v>6</v>
      </c>
      <c r="H6" s="457">
        <v>0</v>
      </c>
      <c r="I6" s="458">
        <v>0</v>
      </c>
      <c r="J6" s="976">
        <v>0</v>
      </c>
      <c r="K6" s="457">
        <v>247</v>
      </c>
      <c r="L6" s="458">
        <v>114</v>
      </c>
      <c r="M6" s="976">
        <v>133</v>
      </c>
      <c r="N6" s="457">
        <v>87.6</v>
      </c>
      <c r="O6" s="458">
        <v>83.3</v>
      </c>
      <c r="P6" s="976">
        <v>91.3</v>
      </c>
      <c r="Q6" s="457">
        <v>1.4</v>
      </c>
      <c r="R6" s="458">
        <v>2.5</v>
      </c>
      <c r="S6" s="976">
        <v>0.1</v>
      </c>
    </row>
    <row r="7" spans="1:19" x14ac:dyDescent="0.25">
      <c r="A7" s="286">
        <v>2022</v>
      </c>
      <c r="B7" s="601">
        <v>94.6</v>
      </c>
      <c r="C7" s="612">
        <v>93.2</v>
      </c>
      <c r="D7" s="980">
        <v>96.1</v>
      </c>
      <c r="E7" s="601">
        <v>23</v>
      </c>
      <c r="F7" s="612">
        <v>16</v>
      </c>
      <c r="G7" s="980">
        <v>7</v>
      </c>
      <c r="H7" s="601">
        <v>0</v>
      </c>
      <c r="I7" s="612">
        <v>0</v>
      </c>
      <c r="J7" s="980">
        <v>0</v>
      </c>
      <c r="K7" s="601">
        <v>224</v>
      </c>
      <c r="L7" s="612">
        <v>112</v>
      </c>
      <c r="M7" s="980">
        <v>112</v>
      </c>
      <c r="N7" s="601">
        <v>95</v>
      </c>
      <c r="O7" s="612">
        <v>94.3</v>
      </c>
      <c r="P7" s="980">
        <v>95.7</v>
      </c>
      <c r="Q7" s="601">
        <v>0.4</v>
      </c>
      <c r="R7" s="612">
        <v>-0.1</v>
      </c>
      <c r="S7" s="980">
        <v>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4.0999999999999996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883125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33522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144</v>
      </c>
      <c r="C5" s="616">
        <v>98</v>
      </c>
      <c r="D5" s="616">
        <v>46</v>
      </c>
      <c r="E5" s="599">
        <v>641</v>
      </c>
      <c r="F5" s="616">
        <v>406</v>
      </c>
      <c r="G5" s="945">
        <v>235</v>
      </c>
      <c r="H5" s="616">
        <v>177</v>
      </c>
      <c r="I5" s="616">
        <v>70</v>
      </c>
      <c r="J5" s="616">
        <v>107</v>
      </c>
      <c r="K5" s="217">
        <f>SUM(B5,E5,H5)</f>
        <v>962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131</v>
      </c>
      <c r="C6" s="612">
        <v>101</v>
      </c>
      <c r="D6" s="946">
        <v>30</v>
      </c>
      <c r="E6" s="601">
        <v>630</v>
      </c>
      <c r="F6" s="612">
        <v>403</v>
      </c>
      <c r="G6" s="946">
        <v>227</v>
      </c>
      <c r="H6" s="601">
        <v>140</v>
      </c>
      <c r="I6" s="612">
        <v>57</v>
      </c>
      <c r="J6" s="612">
        <v>83</v>
      </c>
      <c r="K6" s="218">
        <f>SUM(B6,E6,H6)</f>
        <v>901</v>
      </c>
      <c r="M6" s="105" t="s">
        <v>284</v>
      </c>
      <c r="N6" s="171">
        <f>IF(ISBLANK(J7),"",J7)</f>
        <v>75</v>
      </c>
      <c r="O6" s="80">
        <f>IF(ISBLANK(I7),"",I7)</f>
        <v>48</v>
      </c>
      <c r="P6" s="211"/>
    </row>
    <row r="7" spans="1:17" ht="24.75" x14ac:dyDescent="0.25">
      <c r="A7" s="218">
        <v>2023</v>
      </c>
      <c r="B7" s="601">
        <v>149</v>
      </c>
      <c r="C7" s="612">
        <v>96</v>
      </c>
      <c r="D7" s="946">
        <v>53</v>
      </c>
      <c r="E7" s="601">
        <v>664</v>
      </c>
      <c r="F7" s="612">
        <v>413</v>
      </c>
      <c r="G7" s="946">
        <v>251</v>
      </c>
      <c r="H7" s="601">
        <v>123</v>
      </c>
      <c r="I7" s="612">
        <v>48</v>
      </c>
      <c r="J7" s="612">
        <v>75</v>
      </c>
      <c r="K7" s="218">
        <f>SUM(B7,E7,H7)</f>
        <v>936</v>
      </c>
      <c r="M7" s="106" t="s">
        <v>285</v>
      </c>
      <c r="N7" s="220">
        <f>IF(ISBLANK(G7),"",G7)</f>
        <v>251</v>
      </c>
      <c r="O7" s="107">
        <f>IF(ISBLANK(F7),"",F7)</f>
        <v>413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53</v>
      </c>
      <c r="O8" s="83">
        <f>IF(ISBLANK(C7),"",C7)</f>
        <v>96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75</v>
      </c>
      <c r="O13" s="80">
        <f>IF(ISBLANK(I7),"",I7)</f>
        <v>48</v>
      </c>
      <c r="P13" s="211"/>
    </row>
    <row r="14" spans="1:17" ht="27.75" customHeight="1" x14ac:dyDescent="0.25">
      <c r="M14" s="106" t="s">
        <v>515</v>
      </c>
      <c r="N14" s="220">
        <f>IF(ISBLANK(G7),"",G7)</f>
        <v>251</v>
      </c>
      <c r="O14" s="107">
        <f>IF(ISBLANK(F7),"",F7)</f>
        <v>413</v>
      </c>
      <c r="P14" s="211"/>
    </row>
    <row r="15" spans="1:17" ht="26.25" customHeight="1" x14ac:dyDescent="0.25">
      <c r="M15" s="108" t="s">
        <v>516</v>
      </c>
      <c r="N15" s="170">
        <f>IF(ISBLANK(D7),"",D7)</f>
        <v>53</v>
      </c>
      <c r="O15" s="83">
        <f>IF(ISBLANK(C7),"",C7)</f>
        <v>96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74</v>
      </c>
      <c r="C21" s="616">
        <v>52</v>
      </c>
      <c r="D21" s="616">
        <v>22</v>
      </c>
      <c r="E21" s="599">
        <v>200</v>
      </c>
      <c r="F21" s="616">
        <v>123</v>
      </c>
      <c r="G21" s="945">
        <v>77</v>
      </c>
      <c r="H21" s="616">
        <v>39</v>
      </c>
      <c r="I21" s="616">
        <v>19</v>
      </c>
      <c r="J21" s="616">
        <v>20</v>
      </c>
      <c r="K21" s="217">
        <f>SUM(B21,E21,H21)</f>
        <v>313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55</v>
      </c>
      <c r="C22" s="1028">
        <v>45</v>
      </c>
      <c r="D22" s="980">
        <v>10</v>
      </c>
      <c r="E22" s="1034">
        <v>135</v>
      </c>
      <c r="F22" s="1028">
        <v>73</v>
      </c>
      <c r="G22" s="980">
        <v>62</v>
      </c>
      <c r="H22" s="1034">
        <v>44</v>
      </c>
      <c r="I22" s="1028">
        <v>15</v>
      </c>
      <c r="J22" s="1028">
        <v>29</v>
      </c>
      <c r="K22" s="218">
        <f>SUM(B22,E22,H22)</f>
        <v>234</v>
      </c>
      <c r="M22" s="105" t="s">
        <v>284</v>
      </c>
      <c r="N22" s="171">
        <f>IF(ISBLANK(J23),"",J23)</f>
        <v>34</v>
      </c>
      <c r="O22" s="80">
        <f>IF(ISBLANK(I23),"",I23)</f>
        <v>19</v>
      </c>
      <c r="P22" s="211"/>
    </row>
    <row r="23" spans="1:17" ht="24.75" x14ac:dyDescent="0.25">
      <c r="A23" s="218">
        <v>2022</v>
      </c>
      <c r="B23" s="1034">
        <v>47</v>
      </c>
      <c r="C23" s="1028">
        <v>26</v>
      </c>
      <c r="D23" s="980">
        <v>21</v>
      </c>
      <c r="E23" s="1034">
        <v>136</v>
      </c>
      <c r="F23" s="1028">
        <v>87</v>
      </c>
      <c r="G23" s="980">
        <v>49</v>
      </c>
      <c r="H23" s="1034">
        <v>53</v>
      </c>
      <c r="I23" s="1028">
        <v>19</v>
      </c>
      <c r="J23" s="1028">
        <v>34</v>
      </c>
      <c r="K23" s="218">
        <f>SUM(B23,E23,H23)</f>
        <v>236</v>
      </c>
      <c r="M23" s="106" t="s">
        <v>285</v>
      </c>
      <c r="N23" s="220">
        <f>IF(ISBLANK(G23),"",G23)</f>
        <v>49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21</v>
      </c>
      <c r="O24" s="109">
        <f>IF(ISBLANK(C23),"",C23)</f>
        <v>26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</v>
      </c>
      <c r="O29" s="80">
        <f>IF(ISBLANK(I23),"",I23)</f>
        <v>19</v>
      </c>
      <c r="P29" s="211"/>
    </row>
    <row r="30" spans="1:17" ht="27.75" customHeight="1" x14ac:dyDescent="0.25">
      <c r="M30" s="106" t="s">
        <v>515</v>
      </c>
      <c r="N30" s="220">
        <f>IF(ISBLANK(G23),"",G23)</f>
        <v>49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21</v>
      </c>
      <c r="O31" s="109">
        <f>IF(ISBLANK(C23),"",C23)</f>
        <v>26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550480</v>
      </c>
      <c r="D5" s="253"/>
    </row>
    <row r="6" spans="1:4" ht="30" x14ac:dyDescent="0.25">
      <c r="A6" s="686" t="s">
        <v>474</v>
      </c>
      <c r="B6" s="617">
        <v>332645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0</v>
      </c>
      <c r="K5" s="945">
        <v>1.9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2.8</v>
      </c>
      <c r="J6" s="458">
        <v>1.6</v>
      </c>
      <c r="K6" s="976">
        <v>4.7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4.0999999999999996</v>
      </c>
      <c r="J7" s="612">
        <v>3.8</v>
      </c>
      <c r="K7" s="980">
        <v>4.4000000000000004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17</v>
      </c>
      <c r="C5" s="207">
        <v>19</v>
      </c>
      <c r="G5" s="113"/>
      <c r="H5" s="174" t="s">
        <v>586</v>
      </c>
      <c r="I5" s="207">
        <v>22</v>
      </c>
      <c r="J5" s="207">
        <v>24</v>
      </c>
    </row>
    <row r="6" spans="1:13" ht="15" customHeight="1" x14ac:dyDescent="0.25">
      <c r="A6" s="175" t="s">
        <v>587</v>
      </c>
      <c r="B6" s="208">
        <v>435</v>
      </c>
      <c r="C6" s="208">
        <v>236</v>
      </c>
      <c r="G6" s="113"/>
      <c r="H6" s="175" t="s">
        <v>587</v>
      </c>
      <c r="I6" s="208">
        <v>215</v>
      </c>
      <c r="J6" s="208">
        <v>152</v>
      </c>
    </row>
    <row r="7" spans="1:13" ht="15" customHeight="1" x14ac:dyDescent="0.25">
      <c r="A7" s="175" t="s">
        <v>588</v>
      </c>
      <c r="B7" s="208">
        <v>2752</v>
      </c>
      <c r="C7" s="208">
        <v>1371</v>
      </c>
      <c r="G7" s="113"/>
      <c r="H7" s="175" t="s">
        <v>588</v>
      </c>
      <c r="I7" s="208">
        <v>1108</v>
      </c>
      <c r="J7" s="208">
        <v>569</v>
      </c>
    </row>
    <row r="8" spans="1:13" ht="15" customHeight="1" x14ac:dyDescent="0.25">
      <c r="A8" s="175" t="s">
        <v>589</v>
      </c>
      <c r="B8" s="208">
        <v>4250</v>
      </c>
      <c r="C8" s="208">
        <v>3399</v>
      </c>
      <c r="G8" s="113"/>
      <c r="H8" s="175" t="s">
        <v>589</v>
      </c>
      <c r="I8" s="208">
        <v>3230</v>
      </c>
      <c r="J8" s="208">
        <v>2394</v>
      </c>
    </row>
    <row r="9" spans="1:13" ht="15" customHeight="1" x14ac:dyDescent="0.25">
      <c r="A9" s="175" t="s">
        <v>590</v>
      </c>
      <c r="B9" s="208">
        <v>5966</v>
      </c>
      <c r="C9" s="208">
        <v>7440</v>
      </c>
      <c r="G9" s="113"/>
      <c r="H9" s="175" t="s">
        <v>590</v>
      </c>
      <c r="I9" s="208">
        <v>5472</v>
      </c>
      <c r="J9" s="208">
        <v>6380</v>
      </c>
    </row>
    <row r="10" spans="1:13" ht="15" customHeight="1" x14ac:dyDescent="0.25">
      <c r="A10" s="175" t="s">
        <v>591</v>
      </c>
      <c r="B10" s="208">
        <v>612</v>
      </c>
      <c r="C10" s="208">
        <v>682</v>
      </c>
      <c r="G10" s="113"/>
      <c r="H10" s="175" t="s">
        <v>591</v>
      </c>
      <c r="I10" s="208">
        <v>537</v>
      </c>
      <c r="J10" s="208">
        <v>548</v>
      </c>
    </row>
    <row r="11" spans="1:13" ht="15" customHeight="1" x14ac:dyDescent="0.25">
      <c r="A11" s="176" t="s">
        <v>592</v>
      </c>
      <c r="B11" s="209">
        <v>889</v>
      </c>
      <c r="C11" s="209">
        <v>855</v>
      </c>
      <c r="G11" s="113"/>
      <c r="H11" s="176" t="s">
        <v>592</v>
      </c>
      <c r="I11" s="209">
        <v>1205</v>
      </c>
      <c r="J11" s="209">
        <v>917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17</v>
      </c>
      <c r="C17" s="178">
        <f>IF(ISBLANK(C5),"0",C5)</f>
        <v>19</v>
      </c>
      <c r="G17" s="113"/>
      <c r="H17" s="174" t="s">
        <v>586</v>
      </c>
      <c r="I17" s="177">
        <f>IF(ISBLANK(I5),"0",I5)</f>
        <v>22</v>
      </c>
      <c r="J17" s="178">
        <f>IF(ISBLANK(J5),"0",J5)</f>
        <v>24</v>
      </c>
    </row>
    <row r="18" spans="1:13" ht="15" customHeight="1" x14ac:dyDescent="0.25">
      <c r="A18" s="175" t="s">
        <v>587</v>
      </c>
      <c r="B18" s="179">
        <f t="shared" ref="B18:C18" si="0">IF(ISBLANK(B6),"0",B6)</f>
        <v>435</v>
      </c>
      <c r="C18" s="180">
        <f t="shared" si="0"/>
        <v>236</v>
      </c>
      <c r="G18" s="113"/>
      <c r="H18" s="175" t="s">
        <v>587</v>
      </c>
      <c r="I18" s="179">
        <f t="shared" ref="I18:J18" si="1">IF(ISBLANK(I6),"0",I6)</f>
        <v>215</v>
      </c>
      <c r="J18" s="180">
        <f t="shared" si="1"/>
        <v>152</v>
      </c>
    </row>
    <row r="19" spans="1:13" ht="15" customHeight="1" x14ac:dyDescent="0.25">
      <c r="A19" s="175" t="s">
        <v>588</v>
      </c>
      <c r="B19" s="179">
        <f t="shared" ref="B19:C19" si="2">IF(ISBLANK(B7),"0",B7)</f>
        <v>2752</v>
      </c>
      <c r="C19" s="180">
        <f t="shared" si="2"/>
        <v>1371</v>
      </c>
      <c r="G19" s="113"/>
      <c r="H19" s="175" t="s">
        <v>588</v>
      </c>
      <c r="I19" s="179">
        <f t="shared" ref="I19:J19" si="3">IF(ISBLANK(I7),"0",I7)</f>
        <v>1108</v>
      </c>
      <c r="J19" s="180">
        <f t="shared" si="3"/>
        <v>569</v>
      </c>
    </row>
    <row r="20" spans="1:13" ht="15" customHeight="1" x14ac:dyDescent="0.25">
      <c r="A20" s="175" t="s">
        <v>589</v>
      </c>
      <c r="B20" s="179">
        <f t="shared" ref="B20:C20" si="4">IF(ISBLANK(B8),"0",B8)</f>
        <v>4250</v>
      </c>
      <c r="C20" s="180">
        <f t="shared" si="4"/>
        <v>3399</v>
      </c>
      <c r="G20" s="113"/>
      <c r="H20" s="175" t="s">
        <v>589</v>
      </c>
      <c r="I20" s="179">
        <f t="shared" ref="I20:J20" si="5">IF(ISBLANK(I8),"0",I8)</f>
        <v>3230</v>
      </c>
      <c r="J20" s="180">
        <f t="shared" si="5"/>
        <v>2394</v>
      </c>
    </row>
    <row r="21" spans="1:13" ht="15" customHeight="1" x14ac:dyDescent="0.25">
      <c r="A21" s="175" t="s">
        <v>590</v>
      </c>
      <c r="B21" s="179">
        <f t="shared" ref="B21:C21" si="6">IF(ISBLANK(B9),"0",B9)</f>
        <v>5966</v>
      </c>
      <c r="C21" s="180">
        <f t="shared" si="6"/>
        <v>7440</v>
      </c>
      <c r="G21" s="113"/>
      <c r="H21" s="175" t="s">
        <v>590</v>
      </c>
      <c r="I21" s="179">
        <f t="shared" ref="I21:J21" si="7">IF(ISBLANK(I9),"0",I9)</f>
        <v>5472</v>
      </c>
      <c r="J21" s="180">
        <f t="shared" si="7"/>
        <v>6380</v>
      </c>
    </row>
    <row r="22" spans="1:13" ht="15" customHeight="1" x14ac:dyDescent="0.25">
      <c r="A22" s="175" t="s">
        <v>591</v>
      </c>
      <c r="B22" s="179">
        <f t="shared" ref="B22:C22" si="8">IF(ISBLANK(B10),"0",B10)</f>
        <v>612</v>
      </c>
      <c r="C22" s="180">
        <f t="shared" si="8"/>
        <v>682</v>
      </c>
      <c r="G22" s="113"/>
      <c r="H22" s="175" t="s">
        <v>591</v>
      </c>
      <c r="I22" s="179">
        <f t="shared" ref="I22:J22" si="9">IF(ISBLANK(I10),"0",I10)</f>
        <v>537</v>
      </c>
      <c r="J22" s="180">
        <f t="shared" si="9"/>
        <v>548</v>
      </c>
    </row>
    <row r="23" spans="1:13" ht="15" customHeight="1" x14ac:dyDescent="0.25">
      <c r="A23" s="176" t="s">
        <v>592</v>
      </c>
      <c r="B23" s="181">
        <f t="shared" ref="B23:C23" si="10">IF(ISBLANK(B11),"0",B11)</f>
        <v>889</v>
      </c>
      <c r="C23" s="182">
        <f t="shared" si="10"/>
        <v>855</v>
      </c>
      <c r="G23" s="113"/>
      <c r="H23" s="176" t="s">
        <v>592</v>
      </c>
      <c r="I23" s="181">
        <f t="shared" ref="I23:J23" si="11">IF(ISBLANK(I11),"0",I11)</f>
        <v>1205</v>
      </c>
      <c r="J23" s="182">
        <f t="shared" si="11"/>
        <v>917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0.11393338248106696</v>
      </c>
      <c r="C29" s="184">
        <f>C17/SUM(C17:C23)*100</f>
        <v>0.13569490072846735</v>
      </c>
      <c r="D29" s="253"/>
      <c r="E29" s="253"/>
      <c r="G29" s="113"/>
      <c r="H29" s="174" t="s">
        <v>593</v>
      </c>
      <c r="I29" s="184">
        <f>I17/SUM(I17:I23)*100</f>
        <v>0.18661464076681653</v>
      </c>
      <c r="J29" s="184">
        <f>J17/SUM(J17:J23)*100</f>
        <v>0.21849963583394028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2.9153541987802423</v>
      </c>
      <c r="C30" s="185">
        <f>C18/SUM(C17:C23)*100</f>
        <v>1.6854735037851736</v>
      </c>
      <c r="D30" s="253"/>
      <c r="E30" s="253"/>
      <c r="G30" s="113"/>
      <c r="H30" s="175" t="s">
        <v>594</v>
      </c>
      <c r="I30" s="185">
        <f>I18/SUM(I17:I23)*100</f>
        <v>1.8237339893120703</v>
      </c>
      <c r="J30" s="185">
        <f>J18/SUM(J17:J23)*100</f>
        <v>1.3838310269482883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18.443804034582133</v>
      </c>
      <c r="C31" s="185">
        <f>C19/SUM(C17:C23)*100</f>
        <v>9.791458363090987</v>
      </c>
      <c r="D31" s="253"/>
      <c r="E31" s="253"/>
      <c r="G31" s="113"/>
      <c r="H31" s="175" t="s">
        <v>595</v>
      </c>
      <c r="I31" s="185">
        <f>I19/SUM(I17:I23)*100</f>
        <v>9.3985919077105784</v>
      </c>
      <c r="J31" s="185">
        <f>J19/SUM(J17:J23)*100</f>
        <v>5.1802621995630007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28.483345620266736</v>
      </c>
      <c r="C32" s="185">
        <f>C20/SUM(C17:C23)*100</f>
        <v>24.275103556634768</v>
      </c>
      <c r="D32" s="253"/>
      <c r="E32" s="253"/>
      <c r="G32" s="113"/>
      <c r="H32" s="175" t="s">
        <v>596</v>
      </c>
      <c r="I32" s="185">
        <f>I20/SUM(I17:I23)*100</f>
        <v>27.398422258037154</v>
      </c>
      <c r="J32" s="185">
        <f>J20/SUM(J17:J23)*100</f>
        <v>21.795338674435545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39.983915287179144</v>
      </c>
      <c r="C33" s="185">
        <f>C21/SUM(C17:C23)*100</f>
        <v>53.135266390515646</v>
      </c>
      <c r="D33" s="253"/>
      <c r="E33" s="253"/>
      <c r="G33" s="113"/>
      <c r="H33" s="175" t="s">
        <v>597</v>
      </c>
      <c r="I33" s="185">
        <f>I21/SUM(I17:I23)*100</f>
        <v>46.416150648909998</v>
      </c>
      <c r="J33" s="185">
        <f>J21/SUM(J17:J23)*100</f>
        <v>58.084486525855795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4.1016017693184104</v>
      </c>
      <c r="C34" s="185">
        <f>C22/SUM(C17:C23)*100</f>
        <v>4.8707327524639341</v>
      </c>
      <c r="D34" s="253"/>
      <c r="E34" s="253"/>
      <c r="G34" s="113"/>
      <c r="H34" s="175" t="s">
        <v>598</v>
      </c>
      <c r="I34" s="185">
        <f>I22/SUM(I17:I23)*100</f>
        <v>4.5550937314445674</v>
      </c>
      <c r="J34" s="185">
        <f>J22/SUM(J17:J23)*100</f>
        <v>4.989075018208303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5.9580457073922659</v>
      </c>
      <c r="C35" s="186">
        <f>C23/SUM(C17:C23)*100</f>
        <v>6.1062705327810312</v>
      </c>
      <c r="D35" s="253"/>
      <c r="E35" s="253"/>
      <c r="G35" s="113"/>
      <c r="H35" s="176" t="s">
        <v>599</v>
      </c>
      <c r="I35" s="186">
        <f>I23/SUM(I17:I23)*100</f>
        <v>10.221392823818814</v>
      </c>
      <c r="J35" s="186">
        <f>J23/SUM(J17:J23)*100</f>
        <v>8.3485069191551347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0.11393338248106696</v>
      </c>
      <c r="C41" s="184">
        <f t="shared" si="12"/>
        <v>0.13569490072846735</v>
      </c>
      <c r="G41" s="113"/>
      <c r="H41" s="174" t="s">
        <v>601</v>
      </c>
      <c r="I41" s="184">
        <f t="shared" ref="I41:J41" si="13">I29</f>
        <v>0.18661464076681653</v>
      </c>
      <c r="J41" s="184">
        <f t="shared" si="13"/>
        <v>0.21849963583394028</v>
      </c>
    </row>
    <row r="42" spans="1:12" x14ac:dyDescent="0.25">
      <c r="A42" s="175" t="s">
        <v>602</v>
      </c>
      <c r="B42" s="185">
        <f t="shared" si="12"/>
        <v>2.9153541987802423</v>
      </c>
      <c r="C42" s="185">
        <f t="shared" si="12"/>
        <v>1.6854735037851736</v>
      </c>
      <c r="G42" s="113"/>
      <c r="H42" s="175" t="s">
        <v>602</v>
      </c>
      <c r="I42" s="185">
        <f t="shared" ref="I42:J42" si="14">I30</f>
        <v>1.8237339893120703</v>
      </c>
      <c r="J42" s="185">
        <f t="shared" si="14"/>
        <v>1.3838310269482883</v>
      </c>
    </row>
    <row r="43" spans="1:12" x14ac:dyDescent="0.25">
      <c r="A43" s="175" t="s">
        <v>603</v>
      </c>
      <c r="B43" s="185">
        <f t="shared" si="12"/>
        <v>18.443804034582133</v>
      </c>
      <c r="C43" s="185">
        <f t="shared" si="12"/>
        <v>9.791458363090987</v>
      </c>
      <c r="G43" s="113"/>
      <c r="H43" s="175" t="s">
        <v>603</v>
      </c>
      <c r="I43" s="185">
        <f t="shared" ref="I43:J43" si="15">I31</f>
        <v>9.3985919077105784</v>
      </c>
      <c r="J43" s="185">
        <f t="shared" si="15"/>
        <v>5.1802621995630007</v>
      </c>
    </row>
    <row r="44" spans="1:12" x14ac:dyDescent="0.25">
      <c r="A44" s="175" t="s">
        <v>604</v>
      </c>
      <c r="B44" s="185">
        <f t="shared" si="12"/>
        <v>28.483345620266736</v>
      </c>
      <c r="C44" s="185">
        <f t="shared" si="12"/>
        <v>24.275103556634768</v>
      </c>
      <c r="G44" s="113"/>
      <c r="H44" s="175" t="s">
        <v>604</v>
      </c>
      <c r="I44" s="185">
        <f t="shared" ref="I44:J44" si="16">I32</f>
        <v>27.398422258037154</v>
      </c>
      <c r="J44" s="185">
        <f t="shared" si="16"/>
        <v>21.795338674435545</v>
      </c>
    </row>
    <row r="45" spans="1:12" x14ac:dyDescent="0.25">
      <c r="A45" s="175" t="s">
        <v>605</v>
      </c>
      <c r="B45" s="185">
        <f t="shared" si="12"/>
        <v>39.983915287179144</v>
      </c>
      <c r="C45" s="185">
        <f t="shared" si="12"/>
        <v>53.135266390515646</v>
      </c>
      <c r="G45" s="113"/>
      <c r="H45" s="175" t="s">
        <v>605</v>
      </c>
      <c r="I45" s="185">
        <f t="shared" ref="I45:J45" si="17">I33</f>
        <v>46.416150648909998</v>
      </c>
      <c r="J45" s="185">
        <f t="shared" si="17"/>
        <v>58.084486525855795</v>
      </c>
    </row>
    <row r="46" spans="1:12" x14ac:dyDescent="0.25">
      <c r="A46" s="175" t="s">
        <v>606</v>
      </c>
      <c r="B46" s="185">
        <f t="shared" si="12"/>
        <v>4.1016017693184104</v>
      </c>
      <c r="C46" s="185">
        <f t="shared" si="12"/>
        <v>4.8707327524639341</v>
      </c>
      <c r="G46" s="113"/>
      <c r="H46" s="175" t="s">
        <v>606</v>
      </c>
      <c r="I46" s="185">
        <f t="shared" ref="I46:J46" si="18">I34</f>
        <v>4.5550937314445674</v>
      </c>
      <c r="J46" s="185">
        <f t="shared" si="18"/>
        <v>4.989075018208303</v>
      </c>
    </row>
    <row r="47" spans="1:12" x14ac:dyDescent="0.25">
      <c r="A47" s="176" t="s">
        <v>607</v>
      </c>
      <c r="B47" s="186">
        <f t="shared" si="12"/>
        <v>5.9580457073922659</v>
      </c>
      <c r="C47" s="186">
        <f t="shared" si="12"/>
        <v>6.1062705327810312</v>
      </c>
      <c r="G47" s="113"/>
      <c r="H47" s="176" t="s">
        <v>607</v>
      </c>
      <c r="I47" s="186">
        <f t="shared" ref="I47:J47" si="19">I35</f>
        <v>10.221392823818814</v>
      </c>
      <c r="J47" s="186">
        <f t="shared" si="19"/>
        <v>8.3485069191551347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8052</v>
      </c>
      <c r="C5" s="207">
        <v>6853</v>
      </c>
      <c r="D5" s="253"/>
      <c r="E5" s="253"/>
      <c r="F5" s="1003"/>
      <c r="H5" s="174" t="s">
        <v>624</v>
      </c>
      <c r="I5" s="207">
        <v>3558</v>
      </c>
      <c r="J5" s="207">
        <v>3022</v>
      </c>
    </row>
    <row r="6" spans="1:10" ht="15" customHeight="1" x14ac:dyDescent="0.25">
      <c r="A6" s="175" t="s">
        <v>625</v>
      </c>
      <c r="B6" s="208">
        <v>2404</v>
      </c>
      <c r="C6" s="208">
        <v>2427</v>
      </c>
      <c r="D6" s="253"/>
      <c r="E6" s="253"/>
      <c r="F6" s="1003"/>
      <c r="H6" s="175" t="s">
        <v>625</v>
      </c>
      <c r="I6" s="208">
        <v>3804</v>
      </c>
      <c r="J6" s="208">
        <v>4078</v>
      </c>
    </row>
    <row r="7" spans="1:10" ht="15" customHeight="1" x14ac:dyDescent="0.25">
      <c r="A7" s="176" t="s">
        <v>626</v>
      </c>
      <c r="B7" s="209">
        <v>4465</v>
      </c>
      <c r="C7" s="209">
        <v>4722</v>
      </c>
      <c r="D7" s="253"/>
      <c r="E7" s="253"/>
      <c r="F7" s="1003"/>
      <c r="H7" s="175" t="s">
        <v>626</v>
      </c>
      <c r="I7" s="208">
        <v>4405</v>
      </c>
      <c r="J7" s="208">
        <v>3848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36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8052</v>
      </c>
      <c r="C13" s="178">
        <f>IF(ISBLANK(C5),"0",C5)</f>
        <v>6853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2404</v>
      </c>
      <c r="C14" s="180">
        <f t="shared" si="0"/>
        <v>2427</v>
      </c>
      <c r="D14" s="253"/>
      <c r="E14" s="253"/>
      <c r="F14" s="1003"/>
      <c r="H14" s="174" t="s">
        <v>624</v>
      </c>
      <c r="I14" s="177">
        <f>IF(ISBLANK(I5),"0",I5)</f>
        <v>3558</v>
      </c>
      <c r="J14" s="178">
        <f>IF(ISBLANK(J5),"0",J5)</f>
        <v>3022</v>
      </c>
    </row>
    <row r="15" spans="1:10" ht="15" customHeight="1" x14ac:dyDescent="0.25">
      <c r="A15" s="176" t="s">
        <v>626</v>
      </c>
      <c r="B15" s="181">
        <f t="shared" si="0"/>
        <v>4465</v>
      </c>
      <c r="C15" s="182">
        <f t="shared" si="0"/>
        <v>4722</v>
      </c>
      <c r="D15" s="253"/>
      <c r="E15" s="253"/>
      <c r="F15" s="1003"/>
      <c r="H15" s="175" t="s">
        <v>625</v>
      </c>
      <c r="I15" s="179">
        <f t="shared" ref="I15:J15" si="1">IF(ISBLANK(I6),"0",I6)</f>
        <v>3804</v>
      </c>
      <c r="J15" s="180">
        <f t="shared" si="1"/>
        <v>4078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4405</v>
      </c>
      <c r="J16" s="180">
        <f t="shared" si="2"/>
        <v>3848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36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53.964211513973595</v>
      </c>
      <c r="C21" s="184">
        <f>C13/SUM(C13:C15)*100</f>
        <v>48.943008141694044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16.111520675557937</v>
      </c>
      <c r="C22" s="185">
        <f>C14/SUM(C13:C15)*100</f>
        <v>17.333238108841595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29.924267810468468</v>
      </c>
      <c r="C23" s="186">
        <f>C15/SUM(C13:C15)*100</f>
        <v>33.723753749464365</v>
      </c>
      <c r="D23" s="253"/>
      <c r="E23" s="253"/>
      <c r="F23" s="1003"/>
      <c r="H23" s="174" t="s">
        <v>629</v>
      </c>
      <c r="I23" s="184">
        <f>I14/SUM(I14:I17)*100</f>
        <v>30.180676902196961</v>
      </c>
      <c r="J23" s="184">
        <f>J14/SUM(J14:J17)*100</f>
        <v>27.512745812090312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32.267367885316823</v>
      </c>
      <c r="J24" s="185">
        <f>J15/SUM(J14:J17)*100</f>
        <v>37.126729788783685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37.3653405717194</v>
      </c>
      <c r="J25" s="185">
        <f>J16/SUM(J14:J17)*100</f>
        <v>35.032774945375088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0.18661464076681653</v>
      </c>
      <c r="J26" s="186">
        <f>J17/SUM(J14:J17)*100</f>
        <v>0.32774945375091041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53.964211513973595</v>
      </c>
      <c r="C29" s="189">
        <f t="shared" si="4"/>
        <v>48.943008141694044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16.111520675557937</v>
      </c>
      <c r="C30" s="192">
        <f t="shared" si="4"/>
        <v>17.333238108841595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29.924267810468468</v>
      </c>
      <c r="C31" s="195">
        <f t="shared" si="4"/>
        <v>33.723753749464365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30.180676902196961</v>
      </c>
      <c r="J32" s="189">
        <f>J23</f>
        <v>27.512745812090312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32.267367885316823</v>
      </c>
      <c r="J33" s="192">
        <f t="shared" si="5"/>
        <v>37.126729788783685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37.3653405717194</v>
      </c>
      <c r="J34" s="192">
        <f t="shared" si="6"/>
        <v>35.032774945375088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0.18661464076681653</v>
      </c>
      <c r="J35" s="195">
        <f t="shared" si="7"/>
        <v>0.32774945375091041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26345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72.709999999999994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187.6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4</v>
      </c>
      <c r="E5" s="28"/>
      <c r="J5" s="654" t="s">
        <v>542</v>
      </c>
      <c r="K5" s="669">
        <f>IF(ISBLANK(B5),"",B5)</f>
        <v>3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3</v>
      </c>
      <c r="C6" s="657">
        <v>4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31</v>
      </c>
      <c r="C7" s="657">
        <v>30</v>
      </c>
      <c r="E7" s="44"/>
      <c r="J7" s="656" t="s">
        <v>641</v>
      </c>
      <c r="K7" s="670">
        <f t="shared" si="0"/>
        <v>31</v>
      </c>
      <c r="L7" s="619">
        <f t="shared" si="1"/>
        <v>30</v>
      </c>
      <c r="N7" s="44"/>
    </row>
    <row r="8" spans="1:15" x14ac:dyDescent="0.25">
      <c r="A8" s="650" t="s">
        <v>642</v>
      </c>
      <c r="B8" s="651">
        <v>56</v>
      </c>
      <c r="C8" s="651">
        <v>61</v>
      </c>
      <c r="E8" s="21"/>
      <c r="J8" s="650" t="s">
        <v>642</v>
      </c>
      <c r="K8" s="670">
        <f t="shared" si="0"/>
        <v>56</v>
      </c>
      <c r="L8" s="619">
        <f t="shared" si="1"/>
        <v>61</v>
      </c>
      <c r="N8" s="21"/>
    </row>
    <row r="9" spans="1:15" x14ac:dyDescent="0.25">
      <c r="A9" s="650" t="s">
        <v>643</v>
      </c>
      <c r="B9" s="651">
        <v>80</v>
      </c>
      <c r="C9" s="651">
        <v>60</v>
      </c>
      <c r="E9" s="21"/>
      <c r="J9" s="650" t="s">
        <v>643</v>
      </c>
      <c r="K9" s="670">
        <f t="shared" si="0"/>
        <v>80</v>
      </c>
      <c r="L9" s="619">
        <f t="shared" si="1"/>
        <v>60</v>
      </c>
      <c r="N9" s="21"/>
    </row>
    <row r="10" spans="1:15" x14ac:dyDescent="0.25">
      <c r="A10" s="652" t="s">
        <v>365</v>
      </c>
      <c r="B10" s="653">
        <v>168</v>
      </c>
      <c r="C10" s="653">
        <v>35</v>
      </c>
      <c r="J10" s="652" t="s">
        <v>365</v>
      </c>
      <c r="K10" s="671">
        <f t="shared" si="0"/>
        <v>168</v>
      </c>
      <c r="L10" s="620">
        <f t="shared" si="1"/>
        <v>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2.17</v>
      </c>
      <c r="C15" s="197"/>
      <c r="D15" s="253"/>
      <c r="E15" s="211"/>
      <c r="F15" s="253"/>
      <c r="G15" s="253"/>
      <c r="J15" s="673" t="s">
        <v>488</v>
      </c>
      <c r="K15" s="674">
        <f>B15</f>
        <v>2.17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1.31</v>
      </c>
      <c r="C16" s="197"/>
      <c r="D16" s="253"/>
      <c r="E16" s="254"/>
      <c r="F16" s="253"/>
      <c r="G16" s="253"/>
      <c r="J16" s="675" t="s">
        <v>489</v>
      </c>
      <c r="K16" s="676">
        <f>B16</f>
        <v>1.31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0.54</v>
      </c>
      <c r="C18" s="197"/>
      <c r="D18" s="255"/>
      <c r="E18" s="256"/>
      <c r="F18" s="253"/>
      <c r="G18" s="253"/>
      <c r="J18" s="678" t="s">
        <v>501</v>
      </c>
      <c r="K18" s="674">
        <f>B18</f>
        <v>0.54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2.69</v>
      </c>
      <c r="C19" s="198"/>
      <c r="D19" s="255"/>
      <c r="E19" s="256"/>
      <c r="F19" s="253"/>
      <c r="G19" s="253"/>
      <c r="J19" s="672" t="s">
        <v>502</v>
      </c>
      <c r="K19" s="676">
        <f>B19</f>
        <v>2.69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1.75</v>
      </c>
      <c r="C21" s="253"/>
      <c r="D21" s="253"/>
      <c r="E21" s="253"/>
      <c r="F21" s="253"/>
      <c r="G21" s="253"/>
      <c r="J21" s="661" t="s">
        <v>498</v>
      </c>
      <c r="K21" s="679">
        <f>B21</f>
        <v>1.75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21</v>
      </c>
      <c r="C34" s="657">
        <v>18</v>
      </c>
      <c r="E34" s="44"/>
      <c r="J34" s="656" t="s">
        <v>641</v>
      </c>
      <c r="K34" s="670">
        <f t="shared" si="2"/>
        <v>21</v>
      </c>
      <c r="L34" s="619">
        <f t="shared" si="3"/>
        <v>18</v>
      </c>
      <c r="N34" s="44"/>
    </row>
    <row r="35" spans="1:15" x14ac:dyDescent="0.25">
      <c r="A35" s="650" t="s">
        <v>642</v>
      </c>
      <c r="B35" s="651">
        <v>34</v>
      </c>
      <c r="C35" s="651">
        <v>50</v>
      </c>
      <c r="E35" s="21"/>
      <c r="J35" s="650" t="s">
        <v>642</v>
      </c>
      <c r="K35" s="670">
        <f t="shared" si="2"/>
        <v>34</v>
      </c>
      <c r="L35" s="619">
        <f t="shared" si="3"/>
        <v>50</v>
      </c>
      <c r="N35" s="21"/>
    </row>
    <row r="36" spans="1:15" x14ac:dyDescent="0.25">
      <c r="A36" s="650" t="s">
        <v>643</v>
      </c>
      <c r="B36" s="651">
        <v>64</v>
      </c>
      <c r="C36" s="651">
        <v>55</v>
      </c>
      <c r="E36" s="21"/>
      <c r="J36" s="650" t="s">
        <v>643</v>
      </c>
      <c r="K36" s="670">
        <f t="shared" si="2"/>
        <v>64</v>
      </c>
      <c r="L36" s="619">
        <f t="shared" si="3"/>
        <v>55</v>
      </c>
      <c r="N36" s="21"/>
    </row>
    <row r="37" spans="1:15" x14ac:dyDescent="0.25">
      <c r="A37" s="652" t="s">
        <v>365</v>
      </c>
      <c r="B37" s="653">
        <v>67</v>
      </c>
      <c r="C37" s="653">
        <v>23</v>
      </c>
      <c r="J37" s="652" t="s">
        <v>365</v>
      </c>
      <c r="K37" s="671">
        <f t="shared" si="2"/>
        <v>67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1.53</v>
      </c>
      <c r="C42" s="197"/>
      <c r="D42" s="253"/>
      <c r="E42" s="211"/>
      <c r="F42" s="253"/>
      <c r="G42" s="253"/>
      <c r="J42" s="673" t="s">
        <v>488</v>
      </c>
      <c r="K42" s="674">
        <f>B42</f>
        <v>1.53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1.3</v>
      </c>
      <c r="C43" s="197"/>
      <c r="D43" s="253"/>
      <c r="E43" s="254"/>
      <c r="F43" s="253"/>
      <c r="G43" s="253"/>
      <c r="J43" s="675" t="s">
        <v>489</v>
      </c>
      <c r="K43" s="676">
        <f>B43</f>
        <v>1.3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0.28999999999999998</v>
      </c>
      <c r="C45" s="197"/>
      <c r="D45" s="255"/>
      <c r="E45" s="256"/>
      <c r="F45" s="253"/>
      <c r="G45" s="253"/>
      <c r="J45" s="678" t="s">
        <v>501</v>
      </c>
      <c r="K45" s="674">
        <f>B45</f>
        <v>0.28999999999999998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2.35</v>
      </c>
      <c r="C46" s="198"/>
      <c r="D46" s="255"/>
      <c r="E46" s="256"/>
      <c r="F46" s="253"/>
      <c r="G46" s="253"/>
      <c r="J46" s="672" t="s">
        <v>502</v>
      </c>
      <c r="K46" s="676">
        <f>B46</f>
        <v>2.35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1.42</v>
      </c>
      <c r="C48" s="253"/>
      <c r="D48" s="253"/>
      <c r="E48" s="253"/>
      <c r="F48" s="253"/>
      <c r="G48" s="253"/>
      <c r="J48" s="661" t="s">
        <v>498</v>
      </c>
      <c r="K48" s="679">
        <f>B48</f>
        <v>1.42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3188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450</v>
      </c>
      <c r="D4" s="643">
        <v>1</v>
      </c>
      <c r="E4" s="643">
        <v>0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1028</v>
      </c>
      <c r="D5" s="602">
        <v>1</v>
      </c>
      <c r="E5" s="602">
        <v>2390</v>
      </c>
      <c r="F5" s="602">
        <v>1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1100</v>
      </c>
      <c r="D6" s="617">
        <v>1</v>
      </c>
      <c r="E6" s="617">
        <v>3188</v>
      </c>
      <c r="F6" s="617">
        <v>1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0.4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75.599999999999994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89.5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76.8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484763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18401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4.2</v>
      </c>
      <c r="D4" s="600">
        <v>146.4</v>
      </c>
      <c r="E4" s="600">
        <v>0.43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8.5</v>
      </c>
      <c r="D5" s="751">
        <v>126.1</v>
      </c>
      <c r="E5" s="751">
        <v>0.39</v>
      </c>
      <c r="G5" s="647" t="s">
        <v>446</v>
      </c>
      <c r="H5" s="648">
        <f>IF(ISBLANK(B4),"",B4)</f>
        <v>1</v>
      </c>
      <c r="I5" s="648">
        <f>IF(ISBLANK(B5),"",B5)</f>
        <v>2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9</v>
      </c>
      <c r="D6" s="959">
        <v>75.599999999999994</v>
      </c>
      <c r="E6" s="959">
        <v>0.49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4.2</v>
      </c>
      <c r="I9" s="648">
        <f>IF(ISBLANK(C5),"",C5)</f>
        <v>8.5</v>
      </c>
      <c r="J9" s="649">
        <f>IF(ISBLANK(C6),"",C6)</f>
        <v>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37</v>
      </c>
      <c r="C4" s="643">
        <v>1.2</v>
      </c>
      <c r="D4" s="643">
        <v>0.9</v>
      </c>
      <c r="E4" s="643">
        <v>0.22</v>
      </c>
      <c r="F4" s="643">
        <v>0.5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35</v>
      </c>
      <c r="C5" s="602">
        <v>1.2</v>
      </c>
      <c r="D5" s="602">
        <v>1</v>
      </c>
      <c r="E5" s="602">
        <v>0.15</v>
      </c>
      <c r="F5" s="602">
        <v>0.4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33</v>
      </c>
      <c r="C6" s="602">
        <v>1.3</v>
      </c>
      <c r="D6" s="602">
        <v>0.8</v>
      </c>
      <c r="E6" s="602">
        <v>0.25</v>
      </c>
      <c r="F6" s="602">
        <v>0.4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</v>
      </c>
      <c r="C5" s="602">
        <v>90.9</v>
      </c>
      <c r="D5" s="602">
        <v>2</v>
      </c>
      <c r="E5" s="602">
        <v>6.6</v>
      </c>
      <c r="F5" s="253"/>
      <c r="G5" s="253"/>
      <c r="H5" s="253"/>
    </row>
    <row r="6" spans="1:8" x14ac:dyDescent="0.25">
      <c r="A6" s="360">
        <v>2021</v>
      </c>
      <c r="B6" s="602">
        <v>95</v>
      </c>
      <c r="C6" s="602">
        <v>93.2</v>
      </c>
      <c r="D6" s="602">
        <v>3</v>
      </c>
      <c r="E6" s="602">
        <v>10</v>
      </c>
      <c r="F6" s="253"/>
      <c r="G6" s="253"/>
      <c r="H6" s="253"/>
    </row>
    <row r="7" spans="1:8" x14ac:dyDescent="0.25">
      <c r="A7" s="481">
        <v>2022</v>
      </c>
      <c r="B7" s="1067">
        <v>89.5</v>
      </c>
      <c r="C7" s="1067">
        <v>76.8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3623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3267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360490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13683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3738</v>
      </c>
      <c r="C5" s="1034">
        <v>1589</v>
      </c>
      <c r="D5" s="600">
        <v>2149</v>
      </c>
      <c r="G5" s="871" t="s">
        <v>126</v>
      </c>
      <c r="H5" s="637">
        <f>IF(ISBLANK(D7),"",D7)</f>
        <v>2088</v>
      </c>
    </row>
    <row r="6" spans="1:17" x14ac:dyDescent="0.25">
      <c r="A6" s="641">
        <v>2021</v>
      </c>
      <c r="B6" s="1034">
        <v>3507</v>
      </c>
      <c r="C6" s="1034">
        <v>1506</v>
      </c>
      <c r="D6" s="602">
        <v>2001</v>
      </c>
      <c r="G6" s="635" t="s">
        <v>127</v>
      </c>
      <c r="H6" s="623">
        <f>IF(ISBLANK(C7),"",C7)</f>
        <v>1535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3623</v>
      </c>
      <c r="C7" s="1034">
        <v>1535</v>
      </c>
      <c r="D7" s="617">
        <v>2088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2088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9.8000000000000007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1721</v>
      </c>
      <c r="C6" s="55">
        <v>877</v>
      </c>
      <c r="D6" s="55">
        <v>844</v>
      </c>
      <c r="E6" s="70">
        <v>2093</v>
      </c>
      <c r="F6" s="55">
        <v>1091</v>
      </c>
      <c r="G6" s="110">
        <v>1002</v>
      </c>
      <c r="H6" s="55">
        <v>1203</v>
      </c>
      <c r="I6" s="55">
        <v>611</v>
      </c>
      <c r="J6" s="55">
        <v>592</v>
      </c>
      <c r="K6" s="70">
        <v>4700</v>
      </c>
      <c r="L6" s="55">
        <v>2423</v>
      </c>
      <c r="M6" s="110">
        <v>2277</v>
      </c>
      <c r="N6" s="70">
        <v>4967</v>
      </c>
      <c r="O6" s="55">
        <v>2540</v>
      </c>
      <c r="P6" s="110">
        <v>2427</v>
      </c>
      <c r="Q6" s="70">
        <v>19857</v>
      </c>
      <c r="R6" s="55">
        <v>10099</v>
      </c>
      <c r="S6" s="110">
        <v>9758</v>
      </c>
      <c r="T6" s="70">
        <v>30279</v>
      </c>
      <c r="U6" s="55">
        <v>14809</v>
      </c>
      <c r="V6" s="160">
        <v>15470</v>
      </c>
    </row>
    <row r="7" spans="1:22" x14ac:dyDescent="0.25">
      <c r="A7" s="286">
        <v>2021</v>
      </c>
      <c r="B7" s="167">
        <v>1698</v>
      </c>
      <c r="C7" s="94">
        <v>863</v>
      </c>
      <c r="D7" s="94">
        <v>835</v>
      </c>
      <c r="E7" s="167">
        <v>2068</v>
      </c>
      <c r="F7" s="94">
        <v>1084</v>
      </c>
      <c r="G7" s="169">
        <v>984</v>
      </c>
      <c r="H7" s="94">
        <v>1164</v>
      </c>
      <c r="I7" s="94">
        <v>595</v>
      </c>
      <c r="J7" s="94">
        <v>569</v>
      </c>
      <c r="K7" s="167">
        <v>4635</v>
      </c>
      <c r="L7" s="94">
        <v>2397</v>
      </c>
      <c r="M7" s="169">
        <v>2238</v>
      </c>
      <c r="N7" s="167">
        <v>4850</v>
      </c>
      <c r="O7" s="94">
        <v>2482</v>
      </c>
      <c r="P7" s="169">
        <v>2368</v>
      </c>
      <c r="Q7" s="167">
        <v>19480</v>
      </c>
      <c r="R7" s="94">
        <v>9911</v>
      </c>
      <c r="S7" s="169">
        <v>9569</v>
      </c>
      <c r="T7" s="212">
        <v>29853</v>
      </c>
      <c r="U7" s="58">
        <v>14614</v>
      </c>
      <c r="V7" s="160">
        <v>15239</v>
      </c>
    </row>
    <row r="8" spans="1:22" x14ac:dyDescent="0.25">
      <c r="A8" s="219">
        <v>2022</v>
      </c>
      <c r="B8" s="72">
        <v>1623</v>
      </c>
      <c r="C8" s="61">
        <v>826</v>
      </c>
      <c r="D8" s="61">
        <v>797</v>
      </c>
      <c r="E8" s="72">
        <v>1854</v>
      </c>
      <c r="F8" s="61">
        <v>990</v>
      </c>
      <c r="G8" s="111">
        <v>864</v>
      </c>
      <c r="H8" s="61">
        <v>993</v>
      </c>
      <c r="I8" s="61">
        <v>510</v>
      </c>
      <c r="J8" s="61">
        <v>483</v>
      </c>
      <c r="K8" s="72">
        <v>4223</v>
      </c>
      <c r="L8" s="61">
        <v>2194</v>
      </c>
      <c r="M8" s="111">
        <v>2029</v>
      </c>
      <c r="N8" s="72">
        <v>3657</v>
      </c>
      <c r="O8" s="61">
        <v>1877</v>
      </c>
      <c r="P8" s="111">
        <v>1780</v>
      </c>
      <c r="Q8" s="72">
        <v>16339</v>
      </c>
      <c r="R8" s="61">
        <v>8294</v>
      </c>
      <c r="S8" s="111">
        <v>8045</v>
      </c>
      <c r="T8" s="72">
        <v>26345</v>
      </c>
      <c r="U8" s="61">
        <v>12849</v>
      </c>
      <c r="V8" s="111">
        <v>13496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1623</v>
      </c>
      <c r="C15" s="172">
        <f>E8</f>
        <v>1854</v>
      </c>
      <c r="D15" s="172">
        <f>H8</f>
        <v>993</v>
      </c>
      <c r="E15" s="172">
        <f>K8</f>
        <v>4223</v>
      </c>
      <c r="F15" s="172">
        <f>N8</f>
        <v>3657</v>
      </c>
      <c r="G15" s="172">
        <f>Q8</f>
        <v>16339</v>
      </c>
      <c r="H15" s="334">
        <f>T8</f>
        <v>26345</v>
      </c>
      <c r="M15" s="172">
        <f>K8</f>
        <v>4223</v>
      </c>
      <c r="N15" s="172">
        <f>H15-E15-O15</f>
        <v>15593</v>
      </c>
      <c r="O15" s="172">
        <f>H15-(B15+C15+G15)</f>
        <v>6529</v>
      </c>
      <c r="P15" s="29"/>
      <c r="Q15" s="100">
        <f>M15/H15*100</f>
        <v>16.029607136078951</v>
      </c>
      <c r="R15" s="100">
        <f>N15/H15*100</f>
        <v>59.187701651167202</v>
      </c>
      <c r="S15" s="100">
        <f>O15/H15*100</f>
        <v>24.782691212753843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16.029607136078951</v>
      </c>
      <c r="R18" s="100">
        <f>N15/H15*100</f>
        <v>59.187701651167202</v>
      </c>
      <c r="S18" s="100">
        <f>O15/H15*100</f>
        <v>24.782691212753843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16.100000000000001</v>
      </c>
      <c r="F23" s="361"/>
      <c r="G23" s="362"/>
      <c r="H23" s="167">
        <v>4.08</v>
      </c>
      <c r="I23" s="94">
        <v>8.1999999999999993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12.9</v>
      </c>
      <c r="C24" s="361"/>
      <c r="D24" s="361"/>
      <c r="E24" s="167">
        <v>4.3</v>
      </c>
      <c r="F24" s="361"/>
      <c r="G24" s="362"/>
      <c r="H24" s="167">
        <v>4.3099999999999996</v>
      </c>
      <c r="I24" s="94">
        <v>0</v>
      </c>
      <c r="J24" s="169">
        <v>9.43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8.1999999999999993</v>
      </c>
      <c r="F32" s="700">
        <f>A23</f>
        <v>2020</v>
      </c>
      <c r="G32" s="674">
        <f>IF(ISBLANK(J23),"",J23)</f>
        <v>0</v>
      </c>
      <c r="H32" s="674">
        <f>IF(ISBLANK(I23),"",I23)</f>
        <v>8.1999999999999993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9.43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9.43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4</v>
      </c>
      <c r="D4" s="600">
        <v>0</v>
      </c>
      <c r="E4" s="599">
        <v>0</v>
      </c>
      <c r="F4" s="600">
        <v>7.2</v>
      </c>
      <c r="G4" s="600">
        <v>0</v>
      </c>
    </row>
    <row r="5" spans="1:10" x14ac:dyDescent="0.25">
      <c r="A5" s="286">
        <v>2022</v>
      </c>
      <c r="B5" s="751">
        <v>40</v>
      </c>
      <c r="C5" s="751">
        <v>4</v>
      </c>
      <c r="D5" s="751">
        <v>1</v>
      </c>
      <c r="E5" s="753">
        <v>1</v>
      </c>
      <c r="F5" s="751">
        <v>9.8000000000000007</v>
      </c>
      <c r="G5" s="751">
        <v>0.2</v>
      </c>
    </row>
    <row r="6" spans="1:10" x14ac:dyDescent="0.25">
      <c r="A6" s="218">
        <v>2023</v>
      </c>
      <c r="B6" s="752">
        <v>30</v>
      </c>
      <c r="C6" s="752">
        <v>0</v>
      </c>
      <c r="D6" s="752">
        <v>3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0</v>
      </c>
      <c r="E11" s="103">
        <f>A4</f>
        <v>2021</v>
      </c>
      <c r="F11" s="80">
        <f>IF(ISBLANK(B4),"",B4)</f>
        <v>33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40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40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30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30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0</v>
      </c>
      <c r="E18" s="603">
        <f>A4</f>
        <v>2021</v>
      </c>
      <c r="F18" s="100">
        <f>IF(ISBLANK(C4),"",C4)</f>
        <v>4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4.9000000000000004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317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262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467</v>
      </c>
    </row>
    <row r="17" spans="2:3" x14ac:dyDescent="0.25">
      <c r="B17" s="253">
        <v>2022</v>
      </c>
      <c r="C17" s="1100">
        <v>372</v>
      </c>
    </row>
    <row r="18" spans="2:3" x14ac:dyDescent="0.25">
      <c r="B18" s="253">
        <v>2023</v>
      </c>
      <c r="C18" s="1100">
        <v>317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467</v>
      </c>
    </row>
    <row r="22" spans="2:3" x14ac:dyDescent="0.25">
      <c r="B22" s="636">
        <f>B17</f>
        <v>2022</v>
      </c>
      <c r="C22" s="636">
        <f t="shared" ref="C22:C23" si="0">IF(ISBLANK(C17),"",C17)</f>
        <v>372</v>
      </c>
    </row>
    <row r="23" spans="2:3" x14ac:dyDescent="0.25">
      <c r="B23" s="636">
        <f>B18</f>
        <v>2023</v>
      </c>
      <c r="C23" s="636">
        <f t="shared" si="0"/>
        <v>317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15</v>
      </c>
      <c r="C5" s="55">
        <v>25</v>
      </c>
      <c r="D5" s="55">
        <v>40</v>
      </c>
      <c r="E5" s="269">
        <f>SUM(B5:D5)</f>
        <v>80</v>
      </c>
      <c r="F5" s="71">
        <v>1469</v>
      </c>
      <c r="G5" s="70">
        <v>0.3</v>
      </c>
      <c r="H5" s="55">
        <v>0.1</v>
      </c>
      <c r="I5" s="110">
        <v>0.6</v>
      </c>
      <c r="J5" s="71">
        <v>5</v>
      </c>
    </row>
    <row r="6" spans="1:10" x14ac:dyDescent="0.25">
      <c r="A6" s="286">
        <v>2022</v>
      </c>
      <c r="B6" s="757">
        <v>21</v>
      </c>
      <c r="C6" s="758">
        <v>25</v>
      </c>
      <c r="D6" s="758">
        <v>26</v>
      </c>
      <c r="E6" s="270">
        <f>SUM(B6:D6)</f>
        <v>72</v>
      </c>
      <c r="F6" s="214">
        <v>1285</v>
      </c>
      <c r="G6" s="457">
        <v>0.5</v>
      </c>
      <c r="H6" s="458">
        <v>0.2</v>
      </c>
      <c r="I6" s="763">
        <v>0.4</v>
      </c>
      <c r="J6" s="214">
        <v>4.9000000000000004</v>
      </c>
    </row>
    <row r="7" spans="1:10" x14ac:dyDescent="0.25">
      <c r="A7" s="218">
        <v>2023</v>
      </c>
      <c r="B7" s="167">
        <v>24</v>
      </c>
      <c r="C7" s="94">
        <v>28</v>
      </c>
      <c r="D7" s="94">
        <v>26</v>
      </c>
      <c r="E7" s="447">
        <f>SUM(B7:D7)</f>
        <v>78</v>
      </c>
      <c r="F7" s="168">
        <v>1199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1469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1285</v>
      </c>
      <c r="C14" s="28"/>
      <c r="D14" s="28"/>
      <c r="F14" s="625" t="s">
        <v>1526</v>
      </c>
      <c r="G14" s="621">
        <f>IF(ISBLANK(B7),"",B7)</f>
        <v>24</v>
      </c>
      <c r="I14" s="625" t="s">
        <v>1529</v>
      </c>
      <c r="J14" s="621">
        <f>IF(ISBLANK(B7),"",B7)</f>
        <v>24</v>
      </c>
    </row>
    <row r="15" spans="1:10" x14ac:dyDescent="0.25">
      <c r="A15" s="624">
        <f t="shared" ref="A15" si="1">A7</f>
        <v>2023</v>
      </c>
      <c r="B15" s="623">
        <f t="shared" si="0"/>
        <v>1199</v>
      </c>
      <c r="C15" s="28"/>
      <c r="D15" s="28"/>
      <c r="F15" s="626" t="s">
        <v>1527</v>
      </c>
      <c r="G15" s="622">
        <f>IF(ISBLANK(C7),"",C7)</f>
        <v>28</v>
      </c>
      <c r="I15" s="626" t="s">
        <v>1538</v>
      </c>
      <c r="J15" s="622">
        <f>IF(ISBLANK(C7),"",C7)</f>
        <v>28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44</v>
      </c>
      <c r="C6" s="759"/>
      <c r="D6" s="759"/>
      <c r="E6" s="457">
        <v>13.6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24</v>
      </c>
      <c r="C8" s="760"/>
      <c r="D8" s="760"/>
      <c r="E8" s="601">
        <v>8.5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44</v>
      </c>
      <c r="C16" s="755"/>
      <c r="I16" s="700">
        <f>A6</f>
        <v>2020</v>
      </c>
      <c r="J16" s="674">
        <f>IF(ISBLANK(E6),"",E6)</f>
        <v>13.6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7.8</v>
      </c>
    </row>
    <row r="18" spans="1:10" x14ac:dyDescent="0.25">
      <c r="A18" s="702">
        <f>A8</f>
        <v>2022</v>
      </c>
      <c r="B18" s="676">
        <f>IF(ISBLANK(B8),"",B8)</f>
        <v>24</v>
      </c>
      <c r="C18" s="755"/>
      <c r="I18" s="702">
        <f>A8</f>
        <v>2022</v>
      </c>
      <c r="J18" s="676">
        <f>IF(ISBLANK(E8),"",E8)</f>
        <v>8.5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39</v>
      </c>
      <c r="D5" s="449">
        <f>IF(ISBLANK(B5),"",A5)</f>
        <v>2021</v>
      </c>
      <c r="E5" s="618">
        <f>IF(ISBLANK(B5),"",B5)</f>
        <v>39</v>
      </c>
      <c r="K5" s="217">
        <v>2020</v>
      </c>
      <c r="L5" s="655">
        <v>6.8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31</v>
      </c>
      <c r="D7" s="379">
        <f>IF(ISBLANK(B7),"",A7)</f>
        <v>2023</v>
      </c>
      <c r="E7" s="620">
        <f>IF(ISBLANK(B7),"",B7)</f>
        <v>31</v>
      </c>
      <c r="K7" s="219">
        <v>2022</v>
      </c>
      <c r="L7" s="617">
        <v>9.5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34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</v>
      </c>
      <c r="C6" s="602">
        <v>49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3760</v>
      </c>
      <c r="D5" s="643">
        <v>467</v>
      </c>
      <c r="E5" s="869">
        <v>12.3</v>
      </c>
      <c r="F5" s="1039">
        <v>10.7</v>
      </c>
      <c r="G5" s="1039">
        <v>13.9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3703</v>
      </c>
      <c r="D6" s="657">
        <v>438</v>
      </c>
      <c r="E6" s="657">
        <v>11.7</v>
      </c>
      <c r="F6" s="657">
        <v>10.3</v>
      </c>
      <c r="G6" s="657">
        <v>13.1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3267</v>
      </c>
      <c r="D7" s="617">
        <v>453</v>
      </c>
      <c r="E7" s="617">
        <v>13.8</v>
      </c>
      <c r="F7" s="617">
        <v>11.9</v>
      </c>
      <c r="G7" s="617">
        <v>15.5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10.199999999999999</v>
      </c>
      <c r="C4" s="655">
        <v>242</v>
      </c>
      <c r="D4" s="655">
        <v>5.3</v>
      </c>
      <c r="E4" s="655">
        <v>169</v>
      </c>
      <c r="F4" s="655">
        <v>0.6</v>
      </c>
      <c r="G4" s="655">
        <v>33</v>
      </c>
      <c r="H4" s="655">
        <v>4</v>
      </c>
      <c r="I4" s="655">
        <v>16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8.9</v>
      </c>
      <c r="C5" s="602">
        <v>271</v>
      </c>
      <c r="D5" s="602">
        <v>6.5</v>
      </c>
      <c r="E5" s="602">
        <v>153</v>
      </c>
      <c r="F5" s="602">
        <v>0.6</v>
      </c>
      <c r="G5" s="602">
        <v>41</v>
      </c>
      <c r="H5" s="602">
        <v>5</v>
      </c>
      <c r="I5" s="602">
        <v>21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262</v>
      </c>
      <c r="D6" s="617"/>
      <c r="E6" s="617">
        <v>159</v>
      </c>
      <c r="F6" s="617"/>
      <c r="G6" s="617">
        <v>33</v>
      </c>
      <c r="H6" s="617">
        <v>1</v>
      </c>
      <c r="I6" s="617">
        <v>23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245</v>
      </c>
      <c r="C4" s="1006">
        <v>122</v>
      </c>
      <c r="D4" s="1006">
        <v>123</v>
      </c>
      <c r="E4" s="1005">
        <v>595</v>
      </c>
      <c r="F4" s="1006">
        <v>309</v>
      </c>
      <c r="G4" s="1006">
        <v>286</v>
      </c>
      <c r="H4" s="1007">
        <v>8.1</v>
      </c>
      <c r="I4" s="1007">
        <v>19.7</v>
      </c>
      <c r="J4" s="1007">
        <v>-11.6</v>
      </c>
      <c r="K4" s="70">
        <v>376</v>
      </c>
      <c r="L4" s="55">
        <v>179</v>
      </c>
      <c r="M4" s="110">
        <v>197</v>
      </c>
      <c r="N4" s="55">
        <v>421</v>
      </c>
      <c r="O4" s="55">
        <v>187</v>
      </c>
      <c r="P4" s="110">
        <v>234</v>
      </c>
    </row>
    <row r="5" spans="1:17" x14ac:dyDescent="0.25">
      <c r="A5" s="286">
        <v>2021</v>
      </c>
      <c r="B5" s="1008">
        <v>232</v>
      </c>
      <c r="C5" s="1009">
        <v>126</v>
      </c>
      <c r="D5" s="1009">
        <v>106</v>
      </c>
      <c r="E5" s="1008">
        <v>667</v>
      </c>
      <c r="F5" s="1009">
        <v>314</v>
      </c>
      <c r="G5" s="1009">
        <v>353</v>
      </c>
      <c r="H5" s="1010">
        <v>7.8</v>
      </c>
      <c r="I5" s="1010">
        <v>22.3</v>
      </c>
      <c r="J5" s="1010">
        <v>-14.6</v>
      </c>
      <c r="K5" s="212">
        <v>537</v>
      </c>
      <c r="L5" s="58">
        <v>219</v>
      </c>
      <c r="M5" s="160">
        <v>318</v>
      </c>
      <c r="N5" s="58">
        <v>561</v>
      </c>
      <c r="O5" s="58">
        <v>228</v>
      </c>
      <c r="P5" s="160">
        <v>333</v>
      </c>
    </row>
    <row r="6" spans="1:17" x14ac:dyDescent="0.25">
      <c r="A6" s="219">
        <v>2022</v>
      </c>
      <c r="B6" s="1011">
        <v>227</v>
      </c>
      <c r="C6" s="1012">
        <v>122</v>
      </c>
      <c r="D6" s="1012">
        <v>105</v>
      </c>
      <c r="E6" s="1011">
        <v>560</v>
      </c>
      <c r="F6" s="1012">
        <v>283</v>
      </c>
      <c r="G6" s="1012">
        <v>277</v>
      </c>
      <c r="H6" s="1013">
        <v>8.6</v>
      </c>
      <c r="I6" s="1013">
        <v>21.3</v>
      </c>
      <c r="J6" s="1013">
        <v>-12.6</v>
      </c>
      <c r="K6" s="1014">
        <v>528</v>
      </c>
      <c r="L6" s="1015">
        <v>265</v>
      </c>
      <c r="M6" s="1016">
        <v>263</v>
      </c>
      <c r="N6" s="1015">
        <v>608</v>
      </c>
      <c r="O6" s="1015">
        <v>301</v>
      </c>
      <c r="P6" s="1016">
        <v>307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123</v>
      </c>
      <c r="C13" s="319">
        <f>IF(ISBLANK(C4),"",C4)</f>
        <v>122</v>
      </c>
      <c r="D13" s="364"/>
      <c r="E13" s="322">
        <f>A4</f>
        <v>2020</v>
      </c>
      <c r="F13" s="319">
        <f>IF(ISBLANK(G4),"",G4)</f>
        <v>286</v>
      </c>
      <c r="G13" s="319">
        <f>IF(ISBLANK(F4),"",F4)</f>
        <v>309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106</v>
      </c>
      <c r="C14" s="320">
        <f t="shared" ref="C14:C15" si="2">IF(ISBLANK(C5),"",C5)</f>
        <v>126</v>
      </c>
      <c r="D14" s="364"/>
      <c r="E14" s="323">
        <f t="shared" ref="E14:E15" si="3">A5</f>
        <v>2021</v>
      </c>
      <c r="F14" s="320">
        <f t="shared" ref="F14:F15" si="4">IF(ISBLANK(G5),"",G5)</f>
        <v>353</v>
      </c>
      <c r="G14" s="320">
        <f t="shared" ref="G14:G15" si="5">IF(ISBLANK(F5),"",F5)</f>
        <v>314</v>
      </c>
      <c r="H14" s="389"/>
      <c r="I14" s="389"/>
      <c r="J14" s="48"/>
      <c r="K14" s="325" t="s">
        <v>536</v>
      </c>
      <c r="L14" s="328">
        <f>IF(ISBLANK(K4),"",K4)</f>
        <v>376</v>
      </c>
      <c r="M14" s="328">
        <f>IF(ISBLANK(K5),"",K5)</f>
        <v>537</v>
      </c>
      <c r="N14" s="328">
        <f>IF(ISBLANK(K6),"",K6)</f>
        <v>528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105</v>
      </c>
      <c r="C15" s="321">
        <f t="shared" si="2"/>
        <v>122</v>
      </c>
      <c r="E15" s="324">
        <f t="shared" si="3"/>
        <v>2022</v>
      </c>
      <c r="F15" s="321">
        <f t="shared" si="4"/>
        <v>277</v>
      </c>
      <c r="G15" s="321">
        <f t="shared" si="5"/>
        <v>283</v>
      </c>
      <c r="H15" s="211"/>
      <c r="I15" s="211"/>
      <c r="J15" s="28"/>
      <c r="K15" s="326" t="s">
        <v>535</v>
      </c>
      <c r="L15" s="329">
        <f>IF(ISBLANK(N4),"",N4)</f>
        <v>421</v>
      </c>
      <c r="M15" s="329">
        <f>IF(ISBLANK(N5),"",N5)</f>
        <v>561</v>
      </c>
      <c r="N15" s="329">
        <f>IF(ISBLANK(N6),"",N6)</f>
        <v>608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376</v>
      </c>
      <c r="M19" s="328">
        <f>IF(ISBLANK(K5),"",K5)</f>
        <v>537</v>
      </c>
      <c r="N19" s="328">
        <f>IF(ISBLANK(K6),"",K6)</f>
        <v>528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421</v>
      </c>
      <c r="M20" s="329">
        <f>IF(ISBLANK(N5),"",N5)</f>
        <v>561</v>
      </c>
      <c r="N20" s="329">
        <f>IF(ISBLANK(N6),"",N6)</f>
        <v>608</v>
      </c>
      <c r="O20" s="364"/>
    </row>
    <row r="21" spans="1:15" x14ac:dyDescent="0.25">
      <c r="A21" s="322">
        <f>A4</f>
        <v>2020</v>
      </c>
      <c r="B21" s="319">
        <f>IF(ISBLANK(D4),"",D4)</f>
        <v>123</v>
      </c>
      <c r="C21" s="319">
        <f>IF(ISBLANK(C4),"",C4)</f>
        <v>122</v>
      </c>
      <c r="E21" s="322">
        <f>A4</f>
        <v>2020</v>
      </c>
      <c r="F21" s="319">
        <f>IF(ISBLANK(G4),"",G4)</f>
        <v>286</v>
      </c>
      <c r="G21" s="319">
        <f>IF(ISBLANK(F4),"",F4)</f>
        <v>309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106</v>
      </c>
      <c r="C22" s="320">
        <f t="shared" ref="C22:C23" si="8">IF(ISBLANK(C5),"",C5)</f>
        <v>126</v>
      </c>
      <c r="E22" s="323">
        <f t="shared" ref="E22:E23" si="9">A5</f>
        <v>2021</v>
      </c>
      <c r="F22" s="320">
        <f t="shared" ref="F22:F23" si="10">IF(ISBLANK(G5),"",G5)</f>
        <v>353</v>
      </c>
      <c r="G22" s="320">
        <f t="shared" ref="G22:G23" si="11">IF(ISBLANK(F5),"",F5)</f>
        <v>314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105</v>
      </c>
      <c r="C23" s="321">
        <f t="shared" si="8"/>
        <v>122</v>
      </c>
      <c r="E23" s="324">
        <f t="shared" si="9"/>
        <v>2022</v>
      </c>
      <c r="F23" s="321">
        <f t="shared" si="10"/>
        <v>277</v>
      </c>
      <c r="G23" s="321">
        <f t="shared" si="11"/>
        <v>283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15</v>
      </c>
      <c r="F5" s="616"/>
      <c r="G5" s="945"/>
      <c r="H5" s="599">
        <v>73</v>
      </c>
      <c r="I5" s="616">
        <v>28</v>
      </c>
      <c r="J5" s="616">
        <v>45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15</v>
      </c>
      <c r="F6" s="1028"/>
      <c r="G6" s="980"/>
      <c r="H6" s="1034">
        <v>78</v>
      </c>
      <c r="I6" s="1028">
        <v>32</v>
      </c>
      <c r="J6" s="1028">
        <v>46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14</v>
      </c>
      <c r="F7" s="1028"/>
      <c r="G7" s="980"/>
      <c r="H7" s="1034">
        <v>74</v>
      </c>
      <c r="I7" s="1028">
        <v>24</v>
      </c>
      <c r="J7" s="1028">
        <v>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50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51.3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57.9</v>
      </c>
      <c r="C6" s="614">
        <v>34.200000000000003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48.8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51.3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137.148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10486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1818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32.630000000000003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137.148</v>
      </c>
      <c r="C5" s="611">
        <v>137.148</v>
      </c>
      <c r="D5" s="751">
        <v>13269</v>
      </c>
      <c r="E5" s="751">
        <v>33</v>
      </c>
      <c r="G5" s="358">
        <v>2014</v>
      </c>
      <c r="H5" s="70">
        <v>32.630000000000003</v>
      </c>
      <c r="I5" s="55">
        <v>23.63</v>
      </c>
      <c r="J5" s="55">
        <v>9</v>
      </c>
      <c r="K5" s="71">
        <v>0</v>
      </c>
    </row>
    <row r="6" spans="1:12" x14ac:dyDescent="0.25">
      <c r="A6" s="286">
        <v>2021</v>
      </c>
      <c r="B6" s="601">
        <v>137.148</v>
      </c>
      <c r="C6" s="612">
        <v>137.148</v>
      </c>
      <c r="D6" s="959">
        <v>9974</v>
      </c>
      <c r="E6" s="959">
        <v>34</v>
      </c>
      <c r="G6" s="480">
        <v>2017</v>
      </c>
      <c r="H6" s="212">
        <v>32.630000000000003</v>
      </c>
      <c r="I6" s="58">
        <v>23.63</v>
      </c>
      <c r="J6" s="58">
        <v>9</v>
      </c>
      <c r="K6" s="214">
        <v>0</v>
      </c>
    </row>
    <row r="7" spans="1:12" x14ac:dyDescent="0.25">
      <c r="A7" s="218">
        <v>2022</v>
      </c>
      <c r="B7" s="601">
        <v>137.148</v>
      </c>
      <c r="C7" s="612">
        <v>137.148</v>
      </c>
      <c r="D7" s="959">
        <v>12129</v>
      </c>
      <c r="E7" s="959">
        <v>38</v>
      </c>
      <c r="G7" s="482">
        <v>2020</v>
      </c>
      <c r="H7" s="72">
        <v>32.630000000000003</v>
      </c>
      <c r="I7" s="61">
        <v>23.63</v>
      </c>
      <c r="J7" s="61">
        <v>9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137.148</v>
      </c>
      <c r="D14" s="631">
        <f>A5</f>
        <v>2020</v>
      </c>
      <c r="E14" s="625">
        <f>IF(ISBLANK(D5),"",D5)</f>
        <v>13269</v>
      </c>
      <c r="F14" s="211"/>
      <c r="G14" s="634" t="s">
        <v>925</v>
      </c>
      <c r="H14" s="621">
        <f>IF(ISBLANK(J7),"",J7)</f>
        <v>9</v>
      </c>
      <c r="I14" s="211"/>
      <c r="J14" s="211"/>
    </row>
    <row r="15" spans="1:12" x14ac:dyDescent="0.25">
      <c r="A15" s="870" t="s">
        <v>16</v>
      </c>
      <c r="B15" s="630">
        <f>IF(ISBLANK(B7),"",B7)</f>
        <v>137.148</v>
      </c>
      <c r="D15" s="632">
        <f t="shared" ref="D15:D16" si="0">A6</f>
        <v>2021</v>
      </c>
      <c r="E15" s="626">
        <f>IF(ISBLANK(D6),"",D6)</f>
        <v>9974</v>
      </c>
      <c r="F15" s="211"/>
      <c r="G15" s="635" t="s">
        <v>926</v>
      </c>
      <c r="H15" s="623">
        <f>IF(ISBLANK(I7),"",I7)</f>
        <v>23.63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12129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137.148</v>
      </c>
      <c r="F19" s="253"/>
      <c r="G19" s="634" t="s">
        <v>529</v>
      </c>
      <c r="H19" s="621">
        <f>IF(ISBLANK(J7),"",J7)</f>
        <v>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137.148</v>
      </c>
      <c r="F20" s="253"/>
      <c r="G20" s="635" t="s">
        <v>528</v>
      </c>
      <c r="H20" s="623">
        <f>IF(ISBLANK(I7),"",I7)</f>
        <v>23.63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10486</v>
      </c>
      <c r="D5" s="1093">
        <v>147</v>
      </c>
      <c r="E5" s="1092">
        <v>1752</v>
      </c>
      <c r="F5" s="1093">
        <v>43</v>
      </c>
    </row>
    <row r="6" spans="1:9" x14ac:dyDescent="0.25">
      <c r="A6" s="218">
        <v>2021</v>
      </c>
      <c r="B6" s="1092">
        <v>0.7</v>
      </c>
      <c r="C6" s="1092">
        <v>10486</v>
      </c>
      <c r="D6" s="1093">
        <v>147</v>
      </c>
      <c r="E6" s="1092">
        <v>1777</v>
      </c>
      <c r="F6" s="1093">
        <v>43</v>
      </c>
    </row>
    <row r="7" spans="1:9" x14ac:dyDescent="0.25">
      <c r="A7" s="219">
        <v>2022</v>
      </c>
      <c r="B7" s="73">
        <v>0.3</v>
      </c>
      <c r="C7" s="73">
        <v>10486</v>
      </c>
      <c r="D7" s="73">
        <v>265</v>
      </c>
      <c r="E7" s="73">
        <v>1818</v>
      </c>
      <c r="F7" s="73">
        <v>74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6893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4033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2860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24990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18012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6978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3426</v>
      </c>
      <c r="C5" s="458">
        <v>2633</v>
      </c>
      <c r="D5" s="458">
        <v>793</v>
      </c>
      <c r="E5" s="457">
        <v>12651</v>
      </c>
      <c r="F5" s="458">
        <v>10491</v>
      </c>
      <c r="G5" s="458">
        <v>2160</v>
      </c>
      <c r="H5" s="457">
        <v>4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5284</v>
      </c>
      <c r="C6" s="458">
        <v>3213</v>
      </c>
      <c r="D6" s="458">
        <v>2071</v>
      </c>
      <c r="E6" s="457">
        <v>15588</v>
      </c>
      <c r="F6" s="458">
        <v>9847</v>
      </c>
      <c r="G6" s="458">
        <v>5741</v>
      </c>
      <c r="H6" s="457">
        <v>3.1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6893</v>
      </c>
      <c r="C7" s="612">
        <v>4033</v>
      </c>
      <c r="D7" s="612">
        <v>2860</v>
      </c>
      <c r="E7" s="601">
        <v>24990</v>
      </c>
      <c r="F7" s="612">
        <v>18012</v>
      </c>
      <c r="G7" s="612">
        <v>6978</v>
      </c>
      <c r="H7" s="947">
        <v>4.5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3426</v>
      </c>
      <c r="C14" s="674">
        <f t="shared" ref="C14:D14" si="0">IF(ISBLANK(C5),"",C5)</f>
        <v>2633</v>
      </c>
      <c r="D14" s="669">
        <f t="shared" si="0"/>
        <v>793</v>
      </c>
      <c r="F14" s="884">
        <f>A5</f>
        <v>2020</v>
      </c>
      <c r="G14" s="674">
        <f>IF(ISBLANK(E5),"",E5)</f>
        <v>12651</v>
      </c>
      <c r="H14" s="674">
        <f t="shared" ref="H14:I16" si="1">IF(ISBLANK(F5),"",F5)</f>
        <v>10491</v>
      </c>
      <c r="I14" s="669">
        <f t="shared" si="1"/>
        <v>2160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5284</v>
      </c>
      <c r="C15" s="879">
        <f t="shared" si="3"/>
        <v>3213</v>
      </c>
      <c r="D15" s="886">
        <f t="shared" si="3"/>
        <v>2071</v>
      </c>
      <c r="F15" s="890">
        <f t="shared" ref="F15:F16" si="4">A6</f>
        <v>2021</v>
      </c>
      <c r="G15" s="853">
        <f t="shared" ref="G15:G16" si="5">IF(ISBLANK(E6),"",E6)</f>
        <v>15588</v>
      </c>
      <c r="H15" s="853">
        <f t="shared" si="1"/>
        <v>9847</v>
      </c>
      <c r="I15" s="670">
        <f t="shared" si="1"/>
        <v>5741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6893</v>
      </c>
      <c r="C16" s="888">
        <f t="shared" si="3"/>
        <v>4033</v>
      </c>
      <c r="D16" s="889">
        <f t="shared" si="3"/>
        <v>2860</v>
      </c>
      <c r="F16" s="891">
        <f t="shared" si="4"/>
        <v>2022</v>
      </c>
      <c r="G16" s="676">
        <f t="shared" si="5"/>
        <v>24990</v>
      </c>
      <c r="H16" s="676">
        <f t="shared" si="1"/>
        <v>18012</v>
      </c>
      <c r="I16" s="671">
        <f t="shared" si="1"/>
        <v>6978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3426</v>
      </c>
      <c r="C22" s="674">
        <f t="shared" ref="C22:D22" si="8">IF(ISBLANK(C5),"",C5)</f>
        <v>2633</v>
      </c>
      <c r="D22" s="669">
        <f t="shared" si="8"/>
        <v>793</v>
      </c>
      <c r="F22" s="884">
        <f>A5</f>
        <v>2020</v>
      </c>
      <c r="G22" s="674">
        <f>IF(ISBLANK(E5),"",E5)</f>
        <v>12651</v>
      </c>
      <c r="H22" s="674">
        <f t="shared" ref="H22:I24" si="9">IF(ISBLANK(F5),"",F5)</f>
        <v>10491</v>
      </c>
      <c r="I22" s="669">
        <f t="shared" si="9"/>
        <v>2160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5284</v>
      </c>
      <c r="C23" s="853">
        <f t="shared" si="11"/>
        <v>3213</v>
      </c>
      <c r="D23" s="670">
        <f t="shared" si="11"/>
        <v>2071</v>
      </c>
      <c r="F23" s="890">
        <f t="shared" ref="F23:F24" si="12">A6</f>
        <v>2021</v>
      </c>
      <c r="G23" s="853">
        <f t="shared" ref="G23:G24" si="13">IF(ISBLANK(E6),"",E6)</f>
        <v>15588</v>
      </c>
      <c r="H23" s="853">
        <f t="shared" si="9"/>
        <v>9847</v>
      </c>
      <c r="I23" s="670">
        <f t="shared" si="9"/>
        <v>5741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6893</v>
      </c>
      <c r="C24" s="676">
        <f t="shared" si="11"/>
        <v>4033</v>
      </c>
      <c r="D24" s="671">
        <f t="shared" si="11"/>
        <v>2860</v>
      </c>
      <c r="F24" s="891">
        <f t="shared" si="12"/>
        <v>2022</v>
      </c>
      <c r="G24" s="676">
        <f t="shared" si="13"/>
        <v>24990</v>
      </c>
      <c r="H24" s="676">
        <f t="shared" si="9"/>
        <v>18012</v>
      </c>
      <c r="I24" s="671">
        <f t="shared" si="9"/>
        <v>6978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107</v>
      </c>
      <c r="C3" s="71">
        <v>94</v>
      </c>
      <c r="D3" s="71">
        <v>11.3</v>
      </c>
      <c r="F3" s="105" t="s">
        <v>537</v>
      </c>
      <c r="G3" s="97">
        <f>IF(ISBLANK(B3),"",B3)</f>
        <v>107</v>
      </c>
      <c r="H3" s="97">
        <f>IF(ISBLANK(B4),"",B4)</f>
        <v>132</v>
      </c>
      <c r="I3" s="97">
        <f>IF(ISBLANK(B5),"",B5)</f>
        <v>118</v>
      </c>
      <c r="J3" s="365"/>
    </row>
    <row r="4" spans="1:12" x14ac:dyDescent="0.25">
      <c r="A4" s="286">
        <v>2021</v>
      </c>
      <c r="B4" s="214">
        <v>132</v>
      </c>
      <c r="C4" s="214">
        <v>105</v>
      </c>
      <c r="D4" s="214">
        <v>14.1</v>
      </c>
      <c r="F4" s="130" t="s">
        <v>538</v>
      </c>
      <c r="G4" s="98">
        <f>IF(ISBLANK(C3),"",C3)</f>
        <v>94</v>
      </c>
      <c r="H4" s="98">
        <f>IF(ISBLANK(C4),"",C4)</f>
        <v>105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118</v>
      </c>
      <c r="C5" s="168">
        <v>63</v>
      </c>
      <c r="D5" s="168">
        <v>12.9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107</v>
      </c>
      <c r="H8" s="97">
        <f>IF(ISBLANK(B4),"",B4)</f>
        <v>132</v>
      </c>
      <c r="I8" s="97">
        <f>IF(ISBLANK(B5),"",B5)</f>
        <v>118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94</v>
      </c>
      <c r="H9" s="98">
        <f>IF(ISBLANK(C4),"",C4)</f>
        <v>105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14.1</v>
      </c>
      <c r="I13" s="132">
        <f>IF(ISBLANK(D5),"",D5)</f>
        <v>12.9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559</v>
      </c>
      <c r="C4" s="110">
        <v>593</v>
      </c>
      <c r="E4" s="29" t="s">
        <v>540</v>
      </c>
      <c r="F4" s="163">
        <f>B4/($B$22+$C$22)*100</f>
        <v>2.1218447523249191</v>
      </c>
      <c r="G4" s="163">
        <f>C4/($B$22+$C$22)*100</f>
        <v>2.2509014993357375</v>
      </c>
      <c r="J4" s="29" t="s">
        <v>540</v>
      </c>
      <c r="K4" s="163">
        <f>G4</f>
        <v>2.2509014993357375</v>
      </c>
    </row>
    <row r="5" spans="1:11" x14ac:dyDescent="0.25">
      <c r="A5" s="202" t="s">
        <v>541</v>
      </c>
      <c r="B5" s="212">
        <v>591</v>
      </c>
      <c r="C5" s="160">
        <v>607</v>
      </c>
      <c r="E5" s="29" t="s">
        <v>541</v>
      </c>
      <c r="F5" s="163">
        <f t="shared" ref="F5:G21" si="0">B5/($B$22+$C$22)*100</f>
        <v>2.2433099259821598</v>
      </c>
      <c r="G5" s="163">
        <f t="shared" si="0"/>
        <v>2.30404251281078</v>
      </c>
      <c r="J5" s="29" t="s">
        <v>541</v>
      </c>
      <c r="K5" s="163">
        <f t="shared" ref="K5:K21" si="1">G5</f>
        <v>2.30404251281078</v>
      </c>
    </row>
    <row r="6" spans="1:11" x14ac:dyDescent="0.25">
      <c r="A6" s="202" t="s">
        <v>542</v>
      </c>
      <c r="B6" s="212">
        <v>511</v>
      </c>
      <c r="C6" s="160">
        <v>616</v>
      </c>
      <c r="E6" s="29" t="s">
        <v>542</v>
      </c>
      <c r="F6" s="163">
        <f t="shared" si="0"/>
        <v>1.9396469918390586</v>
      </c>
      <c r="G6" s="163">
        <f t="shared" si="0"/>
        <v>2.3382045929018789</v>
      </c>
      <c r="J6" s="29" t="s">
        <v>542</v>
      </c>
      <c r="K6" s="163">
        <f t="shared" si="1"/>
        <v>2.3382045929018789</v>
      </c>
    </row>
    <row r="7" spans="1:11" x14ac:dyDescent="0.25">
      <c r="A7" s="202" t="s">
        <v>543</v>
      </c>
      <c r="B7" s="212">
        <v>605</v>
      </c>
      <c r="C7" s="160">
        <v>625</v>
      </c>
      <c r="E7" s="29" t="s">
        <v>543</v>
      </c>
      <c r="F7" s="163">
        <f t="shared" si="0"/>
        <v>2.2964509394572024</v>
      </c>
      <c r="G7" s="163">
        <f t="shared" si="0"/>
        <v>2.3723666729929778</v>
      </c>
      <c r="J7" s="29" t="s">
        <v>543</v>
      </c>
      <c r="K7" s="163">
        <f t="shared" si="1"/>
        <v>2.3723666729929778</v>
      </c>
    </row>
    <row r="8" spans="1:11" x14ac:dyDescent="0.25">
      <c r="A8" s="202" t="s">
        <v>544</v>
      </c>
      <c r="B8" s="212">
        <v>567</v>
      </c>
      <c r="C8" s="160">
        <v>595</v>
      </c>
      <c r="E8" s="29" t="s">
        <v>544</v>
      </c>
      <c r="F8" s="163">
        <f t="shared" si="0"/>
        <v>2.1522110457392296</v>
      </c>
      <c r="G8" s="163">
        <f t="shared" si="0"/>
        <v>2.2584930726893151</v>
      </c>
      <c r="J8" s="29" t="s">
        <v>544</v>
      </c>
      <c r="K8" s="163">
        <f t="shared" si="1"/>
        <v>2.2584930726893151</v>
      </c>
    </row>
    <row r="9" spans="1:11" x14ac:dyDescent="0.25">
      <c r="A9" s="202" t="s">
        <v>545</v>
      </c>
      <c r="B9" s="212">
        <v>608</v>
      </c>
      <c r="C9" s="160">
        <v>657</v>
      </c>
      <c r="E9" s="29" t="s">
        <v>545</v>
      </c>
      <c r="F9" s="163">
        <f t="shared" si="0"/>
        <v>2.3078382994875688</v>
      </c>
      <c r="G9" s="163">
        <f t="shared" si="0"/>
        <v>2.4938318466502181</v>
      </c>
      <c r="J9" s="29" t="s">
        <v>545</v>
      </c>
      <c r="K9" s="163">
        <f t="shared" si="1"/>
        <v>2.4938318466502181</v>
      </c>
    </row>
    <row r="10" spans="1:11" x14ac:dyDescent="0.25">
      <c r="A10" s="202" t="s">
        <v>546</v>
      </c>
      <c r="B10" s="212">
        <v>709</v>
      </c>
      <c r="C10" s="160">
        <v>722</v>
      </c>
      <c r="E10" s="29" t="s">
        <v>546</v>
      </c>
      <c r="F10" s="163">
        <f t="shared" si="0"/>
        <v>2.6912127538432342</v>
      </c>
      <c r="G10" s="163">
        <f t="shared" si="0"/>
        <v>2.7405579806414879</v>
      </c>
      <c r="J10" s="29" t="s">
        <v>546</v>
      </c>
      <c r="K10" s="163">
        <f t="shared" si="1"/>
        <v>2.7405579806414879</v>
      </c>
    </row>
    <row r="11" spans="1:11" x14ac:dyDescent="0.25">
      <c r="A11" s="202" t="s">
        <v>547</v>
      </c>
      <c r="B11" s="212">
        <v>773</v>
      </c>
      <c r="C11" s="160">
        <v>861</v>
      </c>
      <c r="E11" s="29" t="s">
        <v>547</v>
      </c>
      <c r="F11" s="163">
        <f t="shared" si="0"/>
        <v>2.9341431011577148</v>
      </c>
      <c r="G11" s="163">
        <f t="shared" si="0"/>
        <v>3.2681723287151265</v>
      </c>
      <c r="J11" s="29" t="s">
        <v>547</v>
      </c>
      <c r="K11" s="163">
        <f t="shared" si="1"/>
        <v>3.2681723287151265</v>
      </c>
    </row>
    <row r="12" spans="1:11" x14ac:dyDescent="0.25">
      <c r="A12" s="202" t="s">
        <v>548</v>
      </c>
      <c r="B12" s="212">
        <v>824</v>
      </c>
      <c r="C12" s="160">
        <v>926</v>
      </c>
      <c r="E12" s="29" t="s">
        <v>548</v>
      </c>
      <c r="F12" s="163">
        <f t="shared" si="0"/>
        <v>3.1277282216739422</v>
      </c>
      <c r="G12" s="163">
        <f t="shared" si="0"/>
        <v>3.5148984627063959</v>
      </c>
      <c r="J12" s="29" t="s">
        <v>548</v>
      </c>
      <c r="K12" s="163">
        <f t="shared" si="1"/>
        <v>3.5148984627063959</v>
      </c>
    </row>
    <row r="13" spans="1:11" x14ac:dyDescent="0.25">
      <c r="A13" s="202" t="s">
        <v>549</v>
      </c>
      <c r="B13" s="212">
        <v>823</v>
      </c>
      <c r="C13" s="160">
        <v>956</v>
      </c>
      <c r="E13" s="29" t="s">
        <v>549</v>
      </c>
      <c r="F13" s="163">
        <f t="shared" si="0"/>
        <v>3.1239324349971533</v>
      </c>
      <c r="G13" s="163">
        <f t="shared" si="0"/>
        <v>3.6287720630100586</v>
      </c>
      <c r="J13" s="29" t="s">
        <v>549</v>
      </c>
      <c r="K13" s="163">
        <f t="shared" si="1"/>
        <v>3.6287720630100586</v>
      </c>
    </row>
    <row r="14" spans="1:11" x14ac:dyDescent="0.25">
      <c r="A14" s="202" t="s">
        <v>550</v>
      </c>
      <c r="B14" s="212">
        <v>887</v>
      </c>
      <c r="C14" s="160">
        <v>916</v>
      </c>
      <c r="E14" s="29" t="s">
        <v>550</v>
      </c>
      <c r="F14" s="163">
        <f t="shared" si="0"/>
        <v>3.3668627823116339</v>
      </c>
      <c r="G14" s="163">
        <f t="shared" si="0"/>
        <v>3.4769405959385082</v>
      </c>
      <c r="J14" s="29" t="s">
        <v>550</v>
      </c>
      <c r="K14" s="163">
        <f t="shared" si="1"/>
        <v>3.4769405959385082</v>
      </c>
    </row>
    <row r="15" spans="1:11" x14ac:dyDescent="0.25">
      <c r="A15" s="202" t="s">
        <v>551</v>
      </c>
      <c r="B15" s="212">
        <v>1028</v>
      </c>
      <c r="C15" s="160">
        <v>955</v>
      </c>
      <c r="E15" s="29" t="s">
        <v>551</v>
      </c>
      <c r="F15" s="163">
        <f t="shared" si="0"/>
        <v>3.9020687037388502</v>
      </c>
      <c r="G15" s="163">
        <f t="shared" si="0"/>
        <v>3.6249762763332702</v>
      </c>
      <c r="J15" s="29" t="s">
        <v>551</v>
      </c>
      <c r="K15" s="163">
        <f t="shared" si="1"/>
        <v>3.6249762763332702</v>
      </c>
    </row>
    <row r="16" spans="1:11" x14ac:dyDescent="0.25">
      <c r="A16" s="202" t="s">
        <v>552</v>
      </c>
      <c r="B16" s="212">
        <v>1221</v>
      </c>
      <c r="C16" s="160">
        <v>1081</v>
      </c>
      <c r="E16" s="29" t="s">
        <v>552</v>
      </c>
      <c r="F16" s="163">
        <f t="shared" si="0"/>
        <v>4.6346555323590808</v>
      </c>
      <c r="G16" s="163">
        <f t="shared" si="0"/>
        <v>4.1032453976086538</v>
      </c>
      <c r="J16" s="29" t="s">
        <v>552</v>
      </c>
      <c r="K16" s="163">
        <f t="shared" si="1"/>
        <v>4.1032453976086538</v>
      </c>
    </row>
    <row r="17" spans="1:11" x14ac:dyDescent="0.25">
      <c r="A17" s="202" t="s">
        <v>553</v>
      </c>
      <c r="B17" s="212">
        <v>1231</v>
      </c>
      <c r="C17" s="160">
        <v>1065</v>
      </c>
      <c r="E17" s="29" t="s">
        <v>553</v>
      </c>
      <c r="F17" s="163">
        <f t="shared" si="0"/>
        <v>4.6726133991269689</v>
      </c>
      <c r="G17" s="163">
        <f t="shared" si="0"/>
        <v>4.0425128107800345</v>
      </c>
      <c r="J17" s="29" t="s">
        <v>553</v>
      </c>
      <c r="K17" s="163">
        <f t="shared" si="1"/>
        <v>4.0425128107800345</v>
      </c>
    </row>
    <row r="18" spans="1:11" x14ac:dyDescent="0.25">
      <c r="A18" s="202" t="s">
        <v>554</v>
      </c>
      <c r="B18" s="212">
        <v>1006</v>
      </c>
      <c r="C18" s="160">
        <v>786</v>
      </c>
      <c r="E18" s="29" t="s">
        <v>554</v>
      </c>
      <c r="F18" s="163">
        <f t="shared" si="0"/>
        <v>3.8185613968494971</v>
      </c>
      <c r="G18" s="163">
        <f t="shared" si="0"/>
        <v>2.9834883279559685</v>
      </c>
      <c r="J18" s="29" t="s">
        <v>554</v>
      </c>
      <c r="K18" s="163">
        <f t="shared" si="1"/>
        <v>2.9834883279559685</v>
      </c>
    </row>
    <row r="19" spans="1:11" x14ac:dyDescent="0.25">
      <c r="A19" s="202" t="s">
        <v>555</v>
      </c>
      <c r="B19" s="212">
        <v>672</v>
      </c>
      <c r="C19" s="160">
        <v>449</v>
      </c>
      <c r="E19" s="29" t="s">
        <v>555</v>
      </c>
      <c r="F19" s="163">
        <f t="shared" si="0"/>
        <v>2.5507686468020494</v>
      </c>
      <c r="G19" s="163">
        <f t="shared" si="0"/>
        <v>1.7043082178781552</v>
      </c>
      <c r="J19" s="29" t="s">
        <v>555</v>
      </c>
      <c r="K19" s="163">
        <f t="shared" si="1"/>
        <v>1.7043082178781552</v>
      </c>
    </row>
    <row r="20" spans="1:11" x14ac:dyDescent="0.25">
      <c r="A20" s="202" t="s">
        <v>556</v>
      </c>
      <c r="B20" s="212">
        <v>526</v>
      </c>
      <c r="C20" s="160">
        <v>275</v>
      </c>
      <c r="E20" s="29" t="s">
        <v>556</v>
      </c>
      <c r="F20" s="163">
        <f t="shared" si="0"/>
        <v>1.9965837919908902</v>
      </c>
      <c r="G20" s="163">
        <f t="shared" si="0"/>
        <v>1.0438413361169103</v>
      </c>
      <c r="J20" s="29" t="s">
        <v>556</v>
      </c>
      <c r="K20" s="163">
        <f t="shared" si="1"/>
        <v>1.0438413361169103</v>
      </c>
    </row>
    <row r="21" spans="1:11" x14ac:dyDescent="0.25">
      <c r="A21" s="203" t="s">
        <v>557</v>
      </c>
      <c r="B21" s="72">
        <v>355</v>
      </c>
      <c r="C21" s="111">
        <v>164</v>
      </c>
      <c r="E21" s="31" t="s">
        <v>557</v>
      </c>
      <c r="F21" s="163">
        <f t="shared" si="0"/>
        <v>1.3475042702600113</v>
      </c>
      <c r="G21" s="163">
        <f t="shared" si="0"/>
        <v>0.62250901499335731</v>
      </c>
      <c r="J21" s="31" t="s">
        <v>557</v>
      </c>
      <c r="K21" s="210">
        <f t="shared" si="1"/>
        <v>0.62250901499335731</v>
      </c>
    </row>
    <row r="22" spans="1:11" x14ac:dyDescent="0.25">
      <c r="A22" s="309" t="s">
        <v>16</v>
      </c>
      <c r="B22" s="121">
        <f>SUM(B4:B21)</f>
        <v>13496</v>
      </c>
      <c r="C22" s="124">
        <f>SUM(C4:C21)</f>
        <v>12849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1385</v>
      </c>
      <c r="C3" s="110">
        <v>2132</v>
      </c>
      <c r="E3" s="297" t="s">
        <v>709</v>
      </c>
      <c r="F3" s="71">
        <v>54.85</v>
      </c>
      <c r="G3" s="71">
        <v>57.45</v>
      </c>
      <c r="K3" s="122" t="s">
        <v>16</v>
      </c>
      <c r="L3" s="71">
        <v>2.54</v>
      </c>
      <c r="M3" s="71">
        <v>2.2799999999999998</v>
      </c>
    </row>
    <row r="4" spans="1:16" x14ac:dyDescent="0.25">
      <c r="A4" s="202" t="s">
        <v>704</v>
      </c>
      <c r="B4" s="212">
        <v>1531</v>
      </c>
      <c r="C4" s="160">
        <v>2102</v>
      </c>
      <c r="E4" s="298" t="s">
        <v>710</v>
      </c>
      <c r="F4" s="214">
        <v>37.14</v>
      </c>
      <c r="G4" s="214">
        <v>33.43</v>
      </c>
      <c r="K4" s="215" t="s">
        <v>212</v>
      </c>
      <c r="L4" s="214">
        <v>2.61</v>
      </c>
      <c r="M4" s="214">
        <v>2.35</v>
      </c>
      <c r="N4" s="211"/>
    </row>
    <row r="5" spans="1:16" x14ac:dyDescent="0.25">
      <c r="A5" s="202" t="s">
        <v>705</v>
      </c>
      <c r="B5" s="212">
        <v>1172</v>
      </c>
      <c r="C5" s="160">
        <v>1437</v>
      </c>
      <c r="E5" s="298" t="s">
        <v>711</v>
      </c>
      <c r="F5" s="214">
        <v>6.53</v>
      </c>
      <c r="G5" s="214">
        <v>7.28</v>
      </c>
      <c r="K5" s="123" t="s">
        <v>213</v>
      </c>
      <c r="L5" s="73">
        <v>2.4900000000000002</v>
      </c>
      <c r="M5" s="73">
        <v>2.2200000000000002</v>
      </c>
      <c r="N5" s="211"/>
    </row>
    <row r="6" spans="1:16" x14ac:dyDescent="0.25">
      <c r="A6" s="202" t="s">
        <v>706</v>
      </c>
      <c r="B6" s="212">
        <v>1037</v>
      </c>
      <c r="C6" s="160">
        <v>1128</v>
      </c>
      <c r="E6" s="298" t="s">
        <v>712</v>
      </c>
      <c r="F6" s="214">
        <v>1.1000000000000001</v>
      </c>
      <c r="G6" s="214">
        <v>1.21</v>
      </c>
      <c r="K6" s="226"/>
      <c r="L6" s="164"/>
      <c r="M6" s="211"/>
    </row>
    <row r="7" spans="1:16" x14ac:dyDescent="0.25">
      <c r="A7" s="202" t="s">
        <v>707</v>
      </c>
      <c r="B7" s="212">
        <v>329</v>
      </c>
      <c r="C7" s="160">
        <v>379</v>
      </c>
      <c r="E7" s="299" t="s">
        <v>713</v>
      </c>
      <c r="F7" s="73">
        <v>0.38</v>
      </c>
      <c r="G7" s="73">
        <v>0.62</v>
      </c>
      <c r="K7" s="227"/>
      <c r="L7" s="211"/>
      <c r="M7" s="211"/>
    </row>
    <row r="8" spans="1:16" x14ac:dyDescent="0.25">
      <c r="A8" s="203" t="s">
        <v>708</v>
      </c>
      <c r="B8" s="72">
        <v>126</v>
      </c>
      <c r="C8" s="111">
        <v>214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28.841991341991342</v>
      </c>
      <c r="C13" s="301">
        <f>B3/SUM(B3:B8)*100</f>
        <v>24.820788530465951</v>
      </c>
      <c r="E13" s="217" t="s">
        <v>836</v>
      </c>
      <c r="F13" s="289">
        <f>IF(ISBLANK(F3),"",F3)</f>
        <v>54.85</v>
      </c>
      <c r="G13" s="289">
        <f>IF(ISBLANK(G3),"",G3)</f>
        <v>57.45</v>
      </c>
    </row>
    <row r="14" spans="1:16" x14ac:dyDescent="0.25">
      <c r="A14" s="220" t="s">
        <v>825</v>
      </c>
      <c r="B14" s="305">
        <f>C4/SUM(C3:C8)*100</f>
        <v>28.436147186147188</v>
      </c>
      <c r="C14" s="302">
        <f>B4/SUM(B3:B8)*100</f>
        <v>27.437275985663085</v>
      </c>
      <c r="E14" s="286" t="s">
        <v>837</v>
      </c>
      <c r="F14" s="290">
        <f t="shared" ref="F14:G17" si="0">IF(ISBLANK(F4),"",F4)</f>
        <v>37.14</v>
      </c>
      <c r="G14" s="290">
        <f t="shared" si="0"/>
        <v>33.43</v>
      </c>
    </row>
    <row r="15" spans="1:16" x14ac:dyDescent="0.25">
      <c r="A15" s="220" t="s">
        <v>826</v>
      </c>
      <c r="B15" s="305">
        <f>C5/SUM(C3:C8)*100</f>
        <v>19.439935064935064</v>
      </c>
      <c r="C15" s="302">
        <f>B5/SUM(B3:B8)*100</f>
        <v>21.003584229390682</v>
      </c>
      <c r="E15" s="286" t="s">
        <v>838</v>
      </c>
      <c r="F15" s="290">
        <f t="shared" si="0"/>
        <v>6.53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15.259740259740258</v>
      </c>
      <c r="C16" s="302">
        <f>B6/SUM(B3:B8)*100</f>
        <v>18.584229390681003</v>
      </c>
      <c r="E16" s="286" t="s">
        <v>839</v>
      </c>
      <c r="F16" s="290">
        <f t="shared" si="0"/>
        <v>1.1000000000000001</v>
      </c>
      <c r="G16" s="290">
        <f t="shared" si="0"/>
        <v>1.21</v>
      </c>
    </row>
    <row r="17" spans="1:18" x14ac:dyDescent="0.25">
      <c r="A17" s="220" t="s">
        <v>828</v>
      </c>
      <c r="B17" s="305">
        <f>C7/SUM(C3:C8)*100</f>
        <v>5.1271645021645025</v>
      </c>
      <c r="C17" s="302">
        <f>B7/SUM(B3:B8)*100</f>
        <v>5.8960573476702507</v>
      </c>
      <c r="E17" s="219" t="s">
        <v>840</v>
      </c>
      <c r="F17" s="291">
        <f t="shared" si="0"/>
        <v>0.38</v>
      </c>
      <c r="G17" s="291">
        <f t="shared" si="0"/>
        <v>0.62</v>
      </c>
    </row>
    <row r="18" spans="1:18" x14ac:dyDescent="0.25">
      <c r="A18" s="221" t="s">
        <v>829</v>
      </c>
      <c r="B18" s="306">
        <f>C8/SUM(C3:C8)*100</f>
        <v>2.8950216450216453</v>
      </c>
      <c r="C18" s="303">
        <f>B8/SUM(B3:B8)*100</f>
        <v>2.258064516129032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28.841991341991342</v>
      </c>
      <c r="C22" s="301">
        <f>C13</f>
        <v>24.820788530465951</v>
      </c>
    </row>
    <row r="23" spans="1:18" x14ac:dyDescent="0.25">
      <c r="A23" s="220" t="s">
        <v>831</v>
      </c>
      <c r="B23" s="305">
        <f t="shared" ref="B23:C27" si="1">B14</f>
        <v>28.436147186147188</v>
      </c>
      <c r="C23" s="302">
        <f t="shared" si="1"/>
        <v>27.437275985663085</v>
      </c>
    </row>
    <row r="24" spans="1:18" x14ac:dyDescent="0.25">
      <c r="A24" s="307" t="s">
        <v>832</v>
      </c>
      <c r="B24" s="305">
        <f t="shared" si="1"/>
        <v>19.439935064935064</v>
      </c>
      <c r="C24" s="302">
        <f t="shared" si="1"/>
        <v>21.003584229390682</v>
      </c>
    </row>
    <row r="25" spans="1:18" x14ac:dyDescent="0.25">
      <c r="A25" s="220" t="s">
        <v>833</v>
      </c>
      <c r="B25" s="305">
        <f t="shared" si="1"/>
        <v>15.259740259740258</v>
      </c>
      <c r="C25" s="302">
        <f t="shared" si="1"/>
        <v>18.584229390681003</v>
      </c>
    </row>
    <row r="26" spans="1:18" x14ac:dyDescent="0.25">
      <c r="A26" s="220" t="s">
        <v>834</v>
      </c>
      <c r="B26" s="305">
        <f t="shared" si="1"/>
        <v>5.1271645021645025</v>
      </c>
      <c r="C26" s="302">
        <f t="shared" si="1"/>
        <v>5.8960573476702507</v>
      </c>
    </row>
    <row r="27" spans="1:18" x14ac:dyDescent="0.25">
      <c r="A27" s="308" t="s">
        <v>835</v>
      </c>
      <c r="B27" s="306">
        <f t="shared" si="1"/>
        <v>2.8950216450216453</v>
      </c>
      <c r="C27" s="303">
        <f t="shared" si="1"/>
        <v>2.258064516129032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1551</v>
      </c>
      <c r="C34" s="110">
        <v>2271</v>
      </c>
      <c r="E34" s="297" t="s">
        <v>709</v>
      </c>
      <c r="F34" s="71">
        <v>57.45</v>
      </c>
      <c r="G34" s="211"/>
      <c r="K34" s="122" t="s">
        <v>16</v>
      </c>
      <c r="L34" s="71">
        <v>2.2799999999999998</v>
      </c>
      <c r="M34" s="211"/>
    </row>
    <row r="35" spans="1:16" x14ac:dyDescent="0.25">
      <c r="A35" s="202" t="s">
        <v>704</v>
      </c>
      <c r="B35" s="212">
        <v>1594</v>
      </c>
      <c r="C35" s="160">
        <v>2021</v>
      </c>
      <c r="E35" s="298" t="s">
        <v>710</v>
      </c>
      <c r="F35" s="214">
        <v>33.43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899</v>
      </c>
      <c r="C36" s="160">
        <v>1007</v>
      </c>
      <c r="E36" s="298" t="s">
        <v>711</v>
      </c>
      <c r="F36" s="214">
        <v>7.28</v>
      </c>
      <c r="G36" s="211"/>
      <c r="K36" s="123" t="s">
        <v>213</v>
      </c>
      <c r="L36" s="73">
        <v>2.2200000000000002</v>
      </c>
      <c r="M36" s="211"/>
      <c r="N36" s="288">
        <v>2022</v>
      </c>
    </row>
    <row r="37" spans="1:16" x14ac:dyDescent="0.25">
      <c r="A37" s="202" t="s">
        <v>706</v>
      </c>
      <c r="B37" s="212">
        <v>708</v>
      </c>
      <c r="C37" s="160">
        <v>648</v>
      </c>
      <c r="E37" s="298" t="s">
        <v>712</v>
      </c>
      <c r="F37" s="214">
        <v>1.21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194</v>
      </c>
      <c r="C38" s="160">
        <v>258</v>
      </c>
      <c r="E38" s="299" t="s">
        <v>713</v>
      </c>
      <c r="F38" s="73">
        <v>0.62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95</v>
      </c>
      <c r="C39" s="111">
        <v>121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35.899462535567501</v>
      </c>
      <c r="C44" s="301">
        <f>B34/SUM(B34:B39)*100</f>
        <v>30.76770482047213</v>
      </c>
      <c r="E44" s="217" t="s">
        <v>836</v>
      </c>
      <c r="F44" s="289">
        <f>IF(ISBLANK(F34),"",F34)</f>
        <v>57.45</v>
      </c>
    </row>
    <row r="45" spans="1:16" x14ac:dyDescent="0.25">
      <c r="A45" s="220" t="s">
        <v>825</v>
      </c>
      <c r="B45" s="305">
        <f>C35/SUM(C34:C39)*100</f>
        <v>31.947518178944041</v>
      </c>
      <c r="C45" s="302">
        <f>B35/SUM(B34:B39)*100</f>
        <v>31.620710176552269</v>
      </c>
      <c r="E45" s="286" t="s">
        <v>837</v>
      </c>
      <c r="F45" s="290">
        <f t="shared" ref="F45:F48" si="2">IF(ISBLANK(F35),"",F35)</f>
        <v>33.43</v>
      </c>
    </row>
    <row r="46" spans="1:16" x14ac:dyDescent="0.25">
      <c r="A46" s="220" t="s">
        <v>826</v>
      </c>
      <c r="B46" s="305">
        <f>C36/SUM(C34:C39)*100</f>
        <v>15.91843186847929</v>
      </c>
      <c r="C46" s="302">
        <f>B36/SUM(B34:B39)*100</f>
        <v>17.833763142233682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10.243439772368006</v>
      </c>
      <c r="C47" s="302">
        <f>B37/SUM(B34:B39)*100</f>
        <v>14.044832374528863</v>
      </c>
      <c r="E47" s="286" t="s">
        <v>839</v>
      </c>
      <c r="F47" s="290">
        <f t="shared" si="2"/>
        <v>1.21</v>
      </c>
    </row>
    <row r="48" spans="1:16" x14ac:dyDescent="0.25">
      <c r="A48" s="220" t="s">
        <v>828</v>
      </c>
      <c r="B48" s="305">
        <f>C38/SUM(C34:C39)*100</f>
        <v>4.0784065760354089</v>
      </c>
      <c r="C48" s="302">
        <f>B38/SUM(B34:B39)*100</f>
        <v>3.8484427692918071</v>
      </c>
      <c r="E48" s="219" t="s">
        <v>840</v>
      </c>
      <c r="F48" s="291">
        <f t="shared" si="2"/>
        <v>0.62</v>
      </c>
    </row>
    <row r="49" spans="1:3" x14ac:dyDescent="0.25">
      <c r="A49" s="221" t="s">
        <v>829</v>
      </c>
      <c r="B49" s="306">
        <f>C39/SUM(C34:C39)*100</f>
        <v>1.9127410686057542</v>
      </c>
      <c r="C49" s="303">
        <f>B39/SUM(B34:B39)*100</f>
        <v>1.8845467169212458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35.899462535567501</v>
      </c>
      <c r="C53" s="301">
        <f>C44</f>
        <v>30.76770482047213</v>
      </c>
    </row>
    <row r="54" spans="1:3" x14ac:dyDescent="0.25">
      <c r="A54" s="220" t="s">
        <v>831</v>
      </c>
      <c r="B54" s="305">
        <f t="shared" ref="B54:C54" si="3">B45</f>
        <v>31.947518178944041</v>
      </c>
      <c r="C54" s="302">
        <f t="shared" si="3"/>
        <v>31.620710176552269</v>
      </c>
    </row>
    <row r="55" spans="1:3" x14ac:dyDescent="0.25">
      <c r="A55" s="307" t="s">
        <v>832</v>
      </c>
      <c r="B55" s="305">
        <f t="shared" ref="B55:C55" si="4">B46</f>
        <v>15.91843186847929</v>
      </c>
      <c r="C55" s="302">
        <f t="shared" si="4"/>
        <v>17.833763142233682</v>
      </c>
    </row>
    <row r="56" spans="1:3" x14ac:dyDescent="0.25">
      <c r="A56" s="220" t="s">
        <v>833</v>
      </c>
      <c r="B56" s="305">
        <f t="shared" ref="B56:C56" si="5">B47</f>
        <v>10.243439772368006</v>
      </c>
      <c r="C56" s="302">
        <f t="shared" si="5"/>
        <v>14.044832374528863</v>
      </c>
    </row>
    <row r="57" spans="1:3" x14ac:dyDescent="0.25">
      <c r="A57" s="220" t="s">
        <v>834</v>
      </c>
      <c r="B57" s="305">
        <f t="shared" ref="B57:C57" si="6">B48</f>
        <v>4.0784065760354089</v>
      </c>
      <c r="C57" s="302">
        <f t="shared" si="6"/>
        <v>3.8484427692918071</v>
      </c>
    </row>
    <row r="58" spans="1:3" x14ac:dyDescent="0.25">
      <c r="A58" s="308" t="s">
        <v>835</v>
      </c>
      <c r="B58" s="306">
        <f t="shared" ref="B58:C58" si="7">B49</f>
        <v>1.9127410686057542</v>
      </c>
      <c r="C58" s="303">
        <f t="shared" si="7"/>
        <v>1.8845467169212458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2024-04-26T07:34:27Z</dcterms:modified>
</cp:coreProperties>
</file>